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86E8C3CB-556B-4C93-8444-D0C05B388BDE}" xr6:coauthVersionLast="47" xr6:coauthVersionMax="47" xr10:uidLastSave="{00000000-0000-0000-0000-000000000000}"/>
  <bookViews>
    <workbookView xWindow="6180" yWindow="780" windowWidth="21090" windowHeight="15195" xr2:uid="{00000000-000D-0000-FFFF-FFFF00000000}"/>
  </bookViews>
  <sheets>
    <sheet name="CERTO" sheetId="1" r:id="rId1"/>
    <sheet name="REPUESTOS" sheetId="2" r:id="rId2"/>
    <sheet name="Glosari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" i="1" l="1"/>
  <c r="G29" i="1"/>
  <c r="I28" i="1"/>
  <c r="G28" i="1"/>
  <c r="I27" i="1"/>
  <c r="G27" i="1"/>
  <c r="I26" i="1"/>
  <c r="G26" i="1"/>
  <c r="I23" i="1"/>
  <c r="G23" i="1"/>
  <c r="I22" i="1"/>
  <c r="G22" i="1"/>
  <c r="I21" i="1"/>
  <c r="G21" i="1"/>
  <c r="I19" i="1"/>
  <c r="G19" i="1"/>
  <c r="I18" i="1"/>
  <c r="G18" i="1"/>
  <c r="I17" i="1"/>
  <c r="G17" i="1"/>
  <c r="I16" i="1"/>
  <c r="G16" i="1"/>
  <c r="I15" i="1"/>
  <c r="G15" i="1"/>
  <c r="F7" i="1" l="1"/>
  <c r="D3" i="1" l="1"/>
  <c r="D5" i="1" s="1"/>
  <c r="H3" i="1"/>
  <c r="H4" i="1" s="1"/>
  <c r="D4" i="1" l="1"/>
  <c r="D6" i="1" s="1"/>
  <c r="D7" i="1" s="1"/>
  <c r="D8" i="1" s="1"/>
  <c r="H5" i="1"/>
  <c r="H6" i="1" s="1"/>
  <c r="H7" i="1" s="1"/>
  <c r="H8" i="1" l="1"/>
</calcChain>
</file>

<file path=xl/sharedStrings.xml><?xml version="1.0" encoding="utf-8"?>
<sst xmlns="http://schemas.openxmlformats.org/spreadsheetml/2006/main" count="108" uniqueCount="93">
  <si>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</si>
  <si>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</si>
  <si>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</si>
  <si>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</si>
  <si>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</si>
  <si>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</si>
  <si>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</si>
  <si>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</si>
  <si>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</si>
  <si>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</si>
  <si>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</si>
  <si>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</si>
  <si>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</si>
  <si>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</si>
  <si>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</si>
  <si>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</si>
  <si>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</si>
  <si>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</si>
  <si>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</si>
  <si>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</si>
  <si>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</si>
  <si>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</si>
  <si>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</si>
  <si>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</si>
  <si>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</si>
  <si>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</si>
  <si>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</si>
  <si>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</si>
  <si>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</si>
  <si>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</si>
  <si>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</si>
  <si>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EQUIPOS A MANTENER</t>
  </si>
  <si>
    <t>Mantenimiento preventivo</t>
  </si>
  <si>
    <t>1.1.1</t>
  </si>
  <si>
    <t>Alto del Arenal</t>
  </si>
  <si>
    <t>0IFSAIS000890</t>
  </si>
  <si>
    <t xml:space="preserve">SAI 1 </t>
  </si>
  <si>
    <t>Coste anual</t>
  </si>
  <si>
    <t>0IFSAIS000891</t>
  </si>
  <si>
    <t xml:space="preserve">SAI 2 </t>
  </si>
  <si>
    <t>0IFSAIS000893</t>
  </si>
  <si>
    <t>STS 2 CPD3</t>
  </si>
  <si>
    <t>0IFSAIS000894</t>
  </si>
  <si>
    <t>STS 1 CPD1</t>
  </si>
  <si>
    <t>0IFSAIS000937</t>
  </si>
  <si>
    <t>STS 3 SALA 1</t>
  </si>
  <si>
    <t>1.1.2</t>
  </si>
  <si>
    <t>Puerta del sur</t>
  </si>
  <si>
    <t>0IFSAIS001062</t>
  </si>
  <si>
    <t xml:space="preserve">SAI A CPD </t>
  </si>
  <si>
    <t>0IFSAIS001063</t>
  </si>
  <si>
    <t xml:space="preserve">SAI B CPD </t>
  </si>
  <si>
    <t>0IFSAIS001064</t>
  </si>
  <si>
    <t xml:space="preserve">SAI C CPD </t>
  </si>
  <si>
    <t>Mejoras / causas ajenas</t>
  </si>
  <si>
    <t>1.2.1</t>
  </si>
  <si>
    <t>Mano de obra</t>
  </si>
  <si>
    <t>Diurna</t>
  </si>
  <si>
    <t>Hora</t>
  </si>
  <si>
    <t>Nocturna</t>
  </si>
  <si>
    <t>Fines de semana y festivo</t>
  </si>
  <si>
    <t>TODAS las casillas de este color  son casillas a rellenar obligatoriamente por el licitador</t>
  </si>
  <si>
    <t>LISTADO DE SUMINISTROS</t>
  </si>
  <si>
    <t>Descripción</t>
  </si>
  <si>
    <t>Precio unitario (Incluye GG y BI)  (€)</t>
  </si>
  <si>
    <t>Repuestos para equipos PowerScale 10-50Kva</t>
  </si>
  <si>
    <t>FuseKit PowerScale 30kVA</t>
  </si>
  <si>
    <t>FuseKit PowerScale 50kVA</t>
  </si>
  <si>
    <t>Fan PowerScale 10-50kVA</t>
  </si>
  <si>
    <t>PCB NW24024x Boost/Inv PowerScale 50kVA</t>
  </si>
  <si>
    <t>PCB NW24024x Boost/Inv PowerScale 30kVA</t>
  </si>
  <si>
    <t>PCB NW24011x Electronic Board PowerScale 10-50kVA</t>
  </si>
  <si>
    <t>Repuestos para equipos Upgrade DPA 250 ( 1 modulo )</t>
  </si>
  <si>
    <t>Auxilliary contact</t>
  </si>
  <si>
    <t>NW8174x</t>
  </si>
  <si>
    <t>NW8176x</t>
  </si>
  <si>
    <t>3 Poles switch 400A</t>
  </si>
  <si>
    <t>3 Poles switch 80A</t>
  </si>
  <si>
    <t>NW4019 Parallel Bus Adapter</t>
  </si>
  <si>
    <t>NW8141x Parallel interface</t>
  </si>
  <si>
    <t>NW8142x Interface board</t>
  </si>
  <si>
    <t>Fungibles (Kit para mantenimiento cada 6 años)*</t>
  </si>
  <si>
    <t>Kit para Upgrade DPA 250 / 3 x 50 kVA</t>
  </si>
  <si>
    <t>Kit para UpcaleRI-22 40 kVA</t>
  </si>
  <si>
    <t>Kit para Upgrade DPA 250 / 4 x 50 kVA</t>
  </si>
  <si>
    <t>Kit para PowerScale 33 – 30 kVA</t>
  </si>
  <si>
    <t>Kit para PowerScale 33 – 50 kVA</t>
  </si>
  <si>
    <t>% DESCUENTO OFERTADO PARA APLICAR SOBRE ESTA TABLA DE PRECIOS</t>
  </si>
  <si>
    <t>*</t>
  </si>
  <si>
    <t>Campos a rellenar por Metro</t>
  </si>
  <si>
    <t>Campos a rellenar por el ofertante</t>
  </si>
  <si>
    <t>Campos calculados</t>
  </si>
  <si>
    <t xml:space="preserve">Materiales (a tanto alzado)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</si>
</sst>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0"/>
  </numFmts>
  <fonts count="11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4">
    <xf numFmtId="0" fontId="0" fillId="0" borderId="0" xfId="0"/>
    <xf numFmtId="10" fontId="3" fillId="5" borderId="7" xfId="0" quotePrefix="1" applyNumberFormat="1" applyFont="1" applyFill="1" applyBorder="1" applyProtection="1">
      <protection locked="0"/>
    </xf>
    <xf numFmtId="4" fontId="3" fillId="5" borderId="0" xfId="0" applyNumberFormat="1" applyFont="1" applyFill="1" applyProtection="1">
      <protection locked="0"/>
    </xf>
    <xf numFmtId="0" fontId="7" fillId="6" borderId="9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9" fillId="4" borderId="13" xfId="0" applyFont="1" applyFill="1" applyBorder="1" applyAlignment="1">
      <alignment vertical="center" wrapText="1"/>
    </xf>
    <xf numFmtId="44" fontId="10" fillId="4" borderId="9" xfId="1" applyFont="1" applyFill="1" applyBorder="1" applyAlignment="1" applyProtection="1">
      <alignment horizontal="center" vertical="center"/>
    </xf>
    <xf numFmtId="0" fontId="10" fillId="0" borderId="11" xfId="0" applyFont="1" applyBorder="1" applyAlignment="1">
      <alignment vertical="center" wrapText="1"/>
    </xf>
    <xf numFmtId="44" fontId="10" fillId="0" borderId="12" xfId="1" applyFont="1" applyFill="1" applyBorder="1" applyAlignment="1" applyProtection="1">
      <alignment horizontal="center" vertical="center"/>
    </xf>
    <xf numFmtId="0" fontId="9" fillId="4" borderId="11" xfId="0" applyFont="1" applyFill="1" applyBorder="1" applyAlignment="1">
      <alignment vertical="center" wrapText="1"/>
    </xf>
    <xf numFmtId="44" fontId="10" fillId="4" borderId="12" xfId="1" applyFont="1" applyFill="1" applyBorder="1" applyAlignment="1" applyProtection="1">
      <alignment horizontal="center" vertical="center"/>
    </xf>
    <xf numFmtId="0" fontId="10" fillId="0" borderId="14" xfId="0" applyFont="1" applyBorder="1" applyAlignment="1">
      <alignment vertical="center" wrapText="1"/>
    </xf>
    <xf numFmtId="44" fontId="10" fillId="0" borderId="15" xfId="1" applyFont="1" applyFill="1" applyBorder="1" applyAlignment="1" applyProtection="1">
      <alignment horizontal="right" vertical="center"/>
    </xf>
    <xf numFmtId="0" fontId="10" fillId="8" borderId="16" xfId="0" applyFont="1" applyFill="1" applyBorder="1" applyAlignment="1">
      <alignment horizontal="center" vertical="center" wrapText="1"/>
    </xf>
    <xf numFmtId="10" fontId="10" fillId="6" borderId="17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center"/>
    </xf>
    <xf numFmtId="0" fontId="3" fillId="0" borderId="0" xfId="0" applyFont="1"/>
    <xf numFmtId="0" fontId="3" fillId="9" borderId="0" xfId="0" applyFont="1" applyFill="1"/>
    <xf numFmtId="0" fontId="0" fillId="0" borderId="0" xfId="0" applyProtection="1"/>
    <xf numFmtId="0" fontId="1" fillId="2" borderId="0" xfId="0" applyFont="1" applyFill="1" applyAlignment="1" applyProtection="1">
      <alignment horizontal="center" vertical="top"/>
    </xf>
    <xf numFmtId="4" fontId="0" fillId="0" borderId="0" xfId="0" applyNumberFormat="1" applyProtection="1"/>
    <xf numFmtId="164" fontId="0" fillId="0" borderId="0" xfId="0" applyNumberFormat="1" applyProtection="1"/>
    <xf numFmtId="0" fontId="1" fillId="2" borderId="0" xfId="0" applyFont="1" applyFill="1" applyAlignment="1" applyProtection="1">
      <alignment horizontal="left" vertical="top"/>
    </xf>
    <xf numFmtId="49" fontId="2" fillId="3" borderId="1" xfId="0" applyNumberFormat="1" applyFont="1" applyFill="1" applyBorder="1" applyProtection="1"/>
    <xf numFmtId="3" fontId="3" fillId="0" borderId="4" xfId="0" applyNumberFormat="1" applyFont="1" applyBorder="1" applyProtection="1"/>
    <xf numFmtId="0" fontId="0" fillId="0" borderId="0" xfId="0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left" wrapText="1"/>
    </xf>
    <xf numFmtId="49" fontId="2" fillId="3" borderId="6" xfId="0" applyNumberFormat="1" applyFont="1" applyFill="1" applyBorder="1" applyAlignment="1" applyProtection="1">
      <alignment horizontal="left" wrapText="1"/>
    </xf>
    <xf numFmtId="49" fontId="2" fillId="3" borderId="3" xfId="0" applyNumberFormat="1" applyFont="1" applyFill="1" applyBorder="1" applyAlignment="1" applyProtection="1">
      <alignment horizontal="left" wrapText="1"/>
    </xf>
    <xf numFmtId="4" fontId="3" fillId="4" borderId="4" xfId="0" applyNumberFormat="1" applyFont="1" applyFill="1" applyBorder="1" applyAlignment="1" applyProtection="1">
      <alignment horizontal="center"/>
    </xf>
    <xf numFmtId="4" fontId="3" fillId="4" borderId="4" xfId="0" applyNumberFormat="1" applyFont="1" applyFill="1" applyBorder="1" applyProtection="1"/>
    <xf numFmtId="49" fontId="2" fillId="3" borderId="5" xfId="0" applyNumberFormat="1" applyFont="1" applyFill="1" applyBorder="1" applyProtection="1"/>
    <xf numFmtId="10" fontId="3" fillId="0" borderId="7" xfId="0" quotePrefix="1" applyNumberFormat="1" applyFont="1" applyBorder="1" applyProtection="1"/>
    <xf numFmtId="49" fontId="3" fillId="3" borderId="2" xfId="0" applyNumberFormat="1" applyFont="1" applyFill="1" applyBorder="1" applyProtection="1"/>
    <xf numFmtId="4" fontId="3" fillId="4" borderId="2" xfId="0" applyNumberFormat="1" applyFont="1" applyFill="1" applyBorder="1" applyAlignment="1" applyProtection="1">
      <alignment horizontal="center"/>
    </xf>
    <xf numFmtId="4" fontId="2" fillId="3" borderId="5" xfId="0" applyNumberFormat="1" applyFont="1" applyFill="1" applyBorder="1" applyProtection="1"/>
    <xf numFmtId="4" fontId="3" fillId="4" borderId="2" xfId="0" applyNumberFormat="1" applyFont="1" applyFill="1" applyBorder="1" applyProtection="1"/>
    <xf numFmtId="49" fontId="2" fillId="3" borderId="5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3" xfId="0" applyNumberFormat="1" applyFont="1" applyFill="1" applyBorder="1" applyAlignment="1" applyProtection="1">
      <alignment horizontal="left"/>
    </xf>
    <xf numFmtId="49" fontId="2" fillId="3" borderId="8" xfId="0" applyNumberFormat="1" applyFont="1" applyFill="1" applyBorder="1" applyProtection="1"/>
    <xf numFmtId="9" fontId="3" fillId="0" borderId="7" xfId="0" quotePrefix="1" applyNumberFormat="1" applyFont="1" applyBorder="1" applyProtection="1"/>
    <xf numFmtId="4" fontId="2" fillId="3" borderId="8" xfId="0" applyNumberFormat="1" applyFont="1" applyFill="1" applyBorder="1" applyProtection="1"/>
    <xf numFmtId="9" fontId="3" fillId="4" borderId="7" xfId="0" quotePrefix="1" applyNumberFormat="1" applyFont="1" applyFill="1" applyBorder="1" applyProtection="1"/>
    <xf numFmtId="49" fontId="1" fillId="3" borderId="5" xfId="0" applyNumberFormat="1" applyFont="1" applyFill="1" applyBorder="1" applyAlignment="1" applyProtection="1">
      <alignment horizontal="left"/>
    </xf>
    <xf numFmtId="49" fontId="1" fillId="3" borderId="6" xfId="0" applyNumberFormat="1" applyFont="1" applyFill="1" applyBorder="1" applyAlignment="1" applyProtection="1">
      <alignment horizontal="left"/>
    </xf>
    <xf numFmtId="49" fontId="1" fillId="3" borderId="3" xfId="0" applyNumberFormat="1" applyFont="1" applyFill="1" applyBorder="1" applyAlignment="1" applyProtection="1">
      <alignment horizontal="left"/>
    </xf>
    <xf numFmtId="4" fontId="2" fillId="4" borderId="2" xfId="0" applyNumberFormat="1" applyFont="1" applyFill="1" applyBorder="1" applyAlignment="1" applyProtection="1">
      <alignment horizontal="center"/>
    </xf>
    <xf numFmtId="4" fontId="2" fillId="4" borderId="2" xfId="0" applyNumberFormat="1" applyFont="1" applyFill="1" applyBorder="1" applyProtection="1"/>
    <xf numFmtId="49" fontId="2" fillId="0" borderId="0" xfId="0" applyNumberFormat="1" applyFont="1" applyProtection="1"/>
    <xf numFmtId="9" fontId="3" fillId="0" borderId="0" xfId="0" quotePrefix="1" applyNumberFormat="1" applyFont="1" applyProtection="1"/>
    <xf numFmtId="49" fontId="0" fillId="0" borderId="0" xfId="0" applyNumberFormat="1" applyProtection="1"/>
    <xf numFmtId="0" fontId="1" fillId="2" borderId="5" xfId="0" applyFont="1" applyFill="1" applyBorder="1" applyAlignment="1" applyProtection="1">
      <alignment horizontal="center" vertical="top"/>
    </xf>
    <xf numFmtId="0" fontId="1" fillId="2" borderId="3" xfId="0" applyFont="1" applyFill="1" applyBorder="1" applyAlignment="1" applyProtection="1">
      <alignment horizontal="center" vertical="top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4" fontId="2" fillId="0" borderId="0" xfId="0" applyNumberFormat="1" applyFont="1" applyProtection="1"/>
    <xf numFmtId="4" fontId="5" fillId="3" borderId="0" xfId="0" applyNumberFormat="1" applyFont="1" applyFill="1" applyProtection="1"/>
    <xf numFmtId="4" fontId="2" fillId="5" borderId="0" xfId="0" applyNumberFormat="1" applyFont="1" applyFill="1" applyProtection="1"/>
    <xf numFmtId="4" fontId="2" fillId="3" borderId="0" xfId="0" applyNumberFormat="1" applyFont="1" applyFill="1" applyProtection="1"/>
    <xf numFmtId="0" fontId="5" fillId="0" borderId="0" xfId="0" applyFont="1" applyProtection="1"/>
    <xf numFmtId="49" fontId="3" fillId="0" borderId="0" xfId="0" applyNumberFormat="1" applyFont="1" applyProtection="1"/>
    <xf numFmtId="1" fontId="3" fillId="0" borderId="0" xfId="0" applyNumberFormat="1" applyFont="1" applyProtection="1"/>
    <xf numFmtId="4" fontId="3" fillId="0" borderId="0" xfId="0" applyNumberFormat="1" applyFont="1" applyProtection="1"/>
    <xf numFmtId="4" fontId="0" fillId="3" borderId="0" xfId="0" applyNumberFormat="1" applyFill="1" applyProtection="1"/>
    <xf numFmtId="4" fontId="3" fillId="5" borderId="0" xfId="0" applyNumberFormat="1" applyFont="1" applyFill="1" applyProtection="1"/>
    <xf numFmtId="4" fontId="3" fillId="3" borderId="0" xfId="0" applyNumberFormat="1" applyFont="1" applyFill="1" applyProtection="1"/>
    <xf numFmtId="0" fontId="6" fillId="0" borderId="0" xfId="0" applyFont="1" applyProtection="1"/>
    <xf numFmtId="1" fontId="2" fillId="0" borderId="0" xfId="0" applyNumberFormat="1" applyFont="1" applyProtection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F839D20-E991-4C59-8098-AEE3620AF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284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32</xdr:row>
      <xdr:rowOff>0</xdr:rowOff>
    </xdr:from>
    <xdr:to>
      <xdr:col>2</xdr:col>
      <xdr:colOff>1057275</xdr:colOff>
      <xdr:row>39</xdr:row>
      <xdr:rowOff>92075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D5CFD0-9E5F-4D09-9196-29677A1F2E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8058150"/>
          <a:ext cx="4781550" cy="1358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733425</xdr:colOff>
      <xdr:row>39</xdr:row>
      <xdr:rowOff>47625</xdr:rowOff>
    </xdr:from>
    <xdr:to>
      <xdr:col>2</xdr:col>
      <xdr:colOff>1028700</xdr:colOff>
      <xdr:row>46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392283E-3812-4E1D-A615-891569700C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" y="9372600"/>
          <a:ext cx="4781550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723900</xdr:colOff>
      <xdr:row>46</xdr:row>
      <xdr:rowOff>66675</xdr:rowOff>
    </xdr:from>
    <xdr:to>
      <xdr:col>2</xdr:col>
      <xdr:colOff>1031875</xdr:colOff>
      <xdr:row>53</xdr:row>
      <xdr:rowOff>177800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328B5F2-7345-4867-9666-E1AC31E33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0658475"/>
          <a:ext cx="4794250" cy="1377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zoomScale="87" zoomScaleNormal="87" workbookViewId="0">
      <selection activeCell="H26" sqref="H26"/>
    </sheetView>
  </sheetViews>
  <sheetFormatPr baseColWidth="10" defaultColWidth="11.42578125" defaultRowHeight="15" x14ac:dyDescent="0.25"/>
  <cols>
    <col min="1" max="1" width="28.28515625" style="23" customWidth="1"/>
    <col min="2" max="2" width="15.140625" style="23" customWidth="1"/>
    <col min="3" max="3" width="34.28515625" style="23" customWidth="1"/>
    <col min="4" max="4" width="16.7109375" style="30" customWidth="1"/>
    <col min="5" max="5" width="27.7109375" style="25" customWidth="1"/>
    <col min="6" max="6" width="18" style="25" bestFit="1" customWidth="1"/>
    <col min="7" max="7" width="22.5703125" style="26" customWidth="1"/>
    <col min="8" max="8" width="19.7109375" style="23" bestFit="1" customWidth="1"/>
    <col min="9" max="9" width="18.7109375" style="25" customWidth="1"/>
    <col min="10" max="10" width="13.85546875" style="23" bestFit="1" customWidth="1"/>
    <col min="11" max="11" width="15.140625" style="23" bestFit="1" customWidth="1"/>
    <col min="12" max="16384" width="11.42578125" style="23"/>
  </cols>
  <sheetData>
    <row r="1" spans="1:10" ht="15.75" thickBot="1" x14ac:dyDescent="0.3">
      <c r="D1" s="24" t="s">
        <v>0</v>
      </c>
      <c r="H1" s="27" t="s">
        <v>1</v>
      </c>
    </row>
    <row r="2" spans="1:10" ht="15.75" thickBot="1" x14ac:dyDescent="0.3">
      <c r="A2" s="28" t="s">
        <v>2</v>
      </c>
      <c r="B2" s="29">
        <v>1</v>
      </c>
    </row>
    <row r="3" spans="1:10" ht="15.75" thickBot="1" x14ac:dyDescent="0.3">
      <c r="A3" s="31" t="s">
        <v>3</v>
      </c>
      <c r="B3" s="32"/>
      <c r="C3" s="33"/>
      <c r="D3" s="34">
        <f>SUM(G:G)</f>
        <v>206250</v>
      </c>
      <c r="E3" s="31" t="s">
        <v>4</v>
      </c>
      <c r="F3" s="32"/>
      <c r="G3" s="33"/>
      <c r="H3" s="35">
        <f>SUM(I:I)</f>
        <v>19200</v>
      </c>
    </row>
    <row r="4" spans="1:10" ht="15.75" thickBot="1" x14ac:dyDescent="0.3">
      <c r="A4" s="36" t="s">
        <v>5</v>
      </c>
      <c r="B4" s="37">
        <v>0.06</v>
      </c>
      <c r="C4" s="38" t="s">
        <v>6</v>
      </c>
      <c r="D4" s="39">
        <f>ROUND($D$3*B4,2)</f>
        <v>12375</v>
      </c>
      <c r="E4" s="40" t="s">
        <v>7</v>
      </c>
      <c r="F4" s="1"/>
      <c r="G4" s="38" t="s">
        <v>6</v>
      </c>
      <c r="H4" s="41">
        <f>ROUND($H$3*F4,2)</f>
        <v>0</v>
      </c>
    </row>
    <row r="5" spans="1:10" ht="15.75" thickBot="1" x14ac:dyDescent="0.3">
      <c r="A5" s="36" t="s">
        <v>8</v>
      </c>
      <c r="B5" s="37">
        <v>0.09</v>
      </c>
      <c r="C5" s="38" t="s">
        <v>9</v>
      </c>
      <c r="D5" s="39">
        <f>ROUND($D$3*B5,2)</f>
        <v>18562.5</v>
      </c>
      <c r="E5" s="40" t="s">
        <v>10</v>
      </c>
      <c r="F5" s="1"/>
      <c r="G5" s="38" t="s">
        <v>9</v>
      </c>
      <c r="H5" s="41">
        <f>ROUND($H$3*F5,2)</f>
        <v>0</v>
      </c>
    </row>
    <row r="6" spans="1:10" ht="15.75" thickBot="1" x14ac:dyDescent="0.3">
      <c r="A6" s="42" t="s">
        <v>11</v>
      </c>
      <c r="B6" s="43"/>
      <c r="C6" s="44"/>
      <c r="D6" s="39">
        <f>SUM(D3,D4,D5)</f>
        <v>237187.5</v>
      </c>
      <c r="E6" s="42" t="s">
        <v>12</v>
      </c>
      <c r="F6" s="43"/>
      <c r="G6" s="44"/>
      <c r="H6" s="41">
        <f>SUM(H3,H4,H5)</f>
        <v>19200</v>
      </c>
    </row>
    <row r="7" spans="1:10" ht="15.75" thickBot="1" x14ac:dyDescent="0.3">
      <c r="A7" s="45" t="s">
        <v>13</v>
      </c>
      <c r="B7" s="46">
        <v>0.21</v>
      </c>
      <c r="C7" s="38" t="s">
        <v>14</v>
      </c>
      <c r="D7" s="39">
        <f>ROUND($D$6*B7,2)</f>
        <v>49809.38</v>
      </c>
      <c r="E7" s="47" t="s">
        <v>13</v>
      </c>
      <c r="F7" s="48">
        <f>B7</f>
        <v>0.21</v>
      </c>
      <c r="G7" s="38" t="s">
        <v>14</v>
      </c>
      <c r="H7" s="41">
        <f>ROUND($H$6*F7,2)</f>
        <v>4032</v>
      </c>
    </row>
    <row r="8" spans="1:10" ht="15.75" thickBot="1" x14ac:dyDescent="0.3">
      <c r="A8" s="49" t="s">
        <v>15</v>
      </c>
      <c r="B8" s="50"/>
      <c r="C8" s="51"/>
      <c r="D8" s="52">
        <f>SUM(D6:D7)</f>
        <v>286996.88</v>
      </c>
      <c r="E8" s="49" t="s">
        <v>16</v>
      </c>
      <c r="F8" s="50"/>
      <c r="G8" s="51"/>
      <c r="H8" s="53">
        <f>SUM(H6:H7)</f>
        <v>23232</v>
      </c>
    </row>
    <row r="9" spans="1:10" ht="15.75" thickBot="1" x14ac:dyDescent="0.3">
      <c r="A9" s="54"/>
      <c r="B9" s="55"/>
    </row>
    <row r="10" spans="1:10" ht="15.75" thickBot="1" x14ac:dyDescent="0.3">
      <c r="A10" s="56"/>
      <c r="F10" s="57" t="s">
        <v>17</v>
      </c>
      <c r="G10" s="58"/>
      <c r="H10" s="57" t="s">
        <v>18</v>
      </c>
      <c r="I10" s="58"/>
    </row>
    <row r="11" spans="1:10" x14ac:dyDescent="0.25">
      <c r="A11" s="59" t="s">
        <v>19</v>
      </c>
      <c r="B11" s="59" t="s">
        <v>20</v>
      </c>
      <c r="C11" s="59" t="s">
        <v>21</v>
      </c>
      <c r="D11" s="59" t="s">
        <v>22</v>
      </c>
      <c r="E11" s="60" t="s">
        <v>23</v>
      </c>
      <c r="F11" s="60" t="s">
        <v>24</v>
      </c>
      <c r="G11" s="59" t="s">
        <v>25</v>
      </c>
      <c r="H11" s="59" t="s">
        <v>26</v>
      </c>
      <c r="I11" s="59" t="s">
        <v>27</v>
      </c>
    </row>
    <row r="12" spans="1:10" s="65" customFormat="1" x14ac:dyDescent="0.25">
      <c r="A12" s="54" t="s">
        <v>28</v>
      </c>
      <c r="B12" s="54"/>
      <c r="C12" s="54" t="s">
        <v>31</v>
      </c>
      <c r="D12" s="54"/>
      <c r="E12" s="61"/>
      <c r="F12" s="61"/>
      <c r="G12" s="62"/>
      <c r="H12" s="63"/>
      <c r="I12" s="64"/>
    </row>
    <row r="13" spans="1:10" s="65" customFormat="1" x14ac:dyDescent="0.25">
      <c r="A13" s="54" t="s">
        <v>29</v>
      </c>
      <c r="B13" s="54"/>
      <c r="C13" s="54" t="s">
        <v>32</v>
      </c>
      <c r="D13" s="54"/>
      <c r="E13" s="61"/>
      <c r="F13" s="61"/>
      <c r="G13" s="62"/>
      <c r="H13" s="63"/>
      <c r="I13" s="64"/>
    </row>
    <row r="14" spans="1:10" x14ac:dyDescent="0.25">
      <c r="A14" s="66" t="s">
        <v>33</v>
      </c>
      <c r="C14" s="66" t="s">
        <v>34</v>
      </c>
      <c r="D14" s="67"/>
      <c r="E14" s="68"/>
      <c r="F14" s="68"/>
      <c r="G14" s="69"/>
      <c r="H14" s="70"/>
      <c r="I14" s="71"/>
    </row>
    <row r="15" spans="1:10" x14ac:dyDescent="0.25">
      <c r="A15" s="66"/>
      <c r="B15" s="56" t="s">
        <v>35</v>
      </c>
      <c r="C15" s="66" t="s">
        <v>36</v>
      </c>
      <c r="D15" s="67" t="s">
        <v>37</v>
      </c>
      <c r="E15" s="68">
        <v>4</v>
      </c>
      <c r="F15" s="68">
        <v>6200</v>
      </c>
      <c r="G15" s="69">
        <f>ROUND(E15*F15,2)</f>
        <v>24800</v>
      </c>
      <c r="H15" s="2"/>
      <c r="I15" s="71">
        <f>ROUND(E15*H15,2)</f>
        <v>0</v>
      </c>
      <c r="J15" s="68"/>
    </row>
    <row r="16" spans="1:10" x14ac:dyDescent="0.25">
      <c r="A16" s="66"/>
      <c r="B16" s="56" t="s">
        <v>38</v>
      </c>
      <c r="C16" s="66" t="s">
        <v>39</v>
      </c>
      <c r="D16" s="67" t="s">
        <v>37</v>
      </c>
      <c r="E16" s="68">
        <v>4</v>
      </c>
      <c r="F16" s="68">
        <v>6200</v>
      </c>
      <c r="G16" s="69">
        <f>ROUND(E16*F16,2)</f>
        <v>24800</v>
      </c>
      <c r="H16" s="2"/>
      <c r="I16" s="71">
        <f>ROUND(E16*H16,2)</f>
        <v>0</v>
      </c>
      <c r="J16" s="68"/>
    </row>
    <row r="17" spans="1:11" x14ac:dyDescent="0.25">
      <c r="A17" s="66"/>
      <c r="B17" s="56" t="s">
        <v>40</v>
      </c>
      <c r="C17" s="66" t="s">
        <v>41</v>
      </c>
      <c r="D17" s="67" t="s">
        <v>37</v>
      </c>
      <c r="E17" s="68">
        <v>4</v>
      </c>
      <c r="F17" s="68">
        <v>3200</v>
      </c>
      <c r="G17" s="69">
        <f>ROUND(E17*F17,2)</f>
        <v>12800</v>
      </c>
      <c r="H17" s="2"/>
      <c r="I17" s="71">
        <f>ROUND(E17*H17,2)</f>
        <v>0</v>
      </c>
      <c r="J17" s="68"/>
    </row>
    <row r="18" spans="1:11" x14ac:dyDescent="0.25">
      <c r="A18" s="66"/>
      <c r="B18" s="56" t="s">
        <v>42</v>
      </c>
      <c r="C18" s="66" t="s">
        <v>43</v>
      </c>
      <c r="D18" s="67" t="s">
        <v>37</v>
      </c>
      <c r="E18" s="68">
        <v>4</v>
      </c>
      <c r="F18" s="68">
        <v>3200</v>
      </c>
      <c r="G18" s="69">
        <f>ROUND(E18*F18,2)</f>
        <v>12800</v>
      </c>
      <c r="H18" s="2"/>
      <c r="I18" s="71">
        <f>ROUND(E18*H18,2)</f>
        <v>0</v>
      </c>
      <c r="J18" s="68"/>
    </row>
    <row r="19" spans="1:11" x14ac:dyDescent="0.25">
      <c r="A19" s="66"/>
      <c r="B19" s="56" t="s">
        <v>44</v>
      </c>
      <c r="C19" s="66" t="s">
        <v>45</v>
      </c>
      <c r="D19" s="67" t="s">
        <v>37</v>
      </c>
      <c r="E19" s="68">
        <v>4</v>
      </c>
      <c r="F19" s="68">
        <v>3200</v>
      </c>
      <c r="G19" s="69">
        <f>ROUND(E19*F19,2)</f>
        <v>12800</v>
      </c>
      <c r="H19" s="2"/>
      <c r="I19" s="71">
        <f>ROUND(E19*H19,2)</f>
        <v>0</v>
      </c>
      <c r="J19" s="68"/>
    </row>
    <row r="20" spans="1:11" x14ac:dyDescent="0.25">
      <c r="A20" s="66" t="s">
        <v>46</v>
      </c>
      <c r="B20" s="56"/>
      <c r="C20" s="66" t="s">
        <v>47</v>
      </c>
      <c r="D20" s="67"/>
      <c r="E20" s="68"/>
      <c r="F20" s="68"/>
      <c r="G20" s="69"/>
      <c r="H20" s="70"/>
      <c r="I20" s="71"/>
      <c r="J20" s="68"/>
    </row>
    <row r="21" spans="1:11" x14ac:dyDescent="0.25">
      <c r="A21" s="66"/>
      <c r="B21" s="56" t="s">
        <v>48</v>
      </c>
      <c r="C21" s="66" t="s">
        <v>49</v>
      </c>
      <c r="D21" s="67" t="s">
        <v>37</v>
      </c>
      <c r="E21" s="68">
        <v>4</v>
      </c>
      <c r="F21" s="68">
        <v>4200</v>
      </c>
      <c r="G21" s="69">
        <f>ROUND(E21*F21,2)</f>
        <v>16800</v>
      </c>
      <c r="H21" s="2"/>
      <c r="I21" s="71">
        <f>ROUND(E21*H21,2)</f>
        <v>0</v>
      </c>
      <c r="J21" s="68"/>
    </row>
    <row r="22" spans="1:11" x14ac:dyDescent="0.25">
      <c r="A22" s="66"/>
      <c r="B22" s="72" t="s">
        <v>50</v>
      </c>
      <c r="C22" s="66" t="s">
        <v>51</v>
      </c>
      <c r="D22" s="67" t="s">
        <v>37</v>
      </c>
      <c r="E22" s="68">
        <v>4</v>
      </c>
      <c r="F22" s="68">
        <v>4200</v>
      </c>
      <c r="G22" s="69">
        <f>ROUND(E22*F22,2)</f>
        <v>16800</v>
      </c>
      <c r="H22" s="2"/>
      <c r="I22" s="71">
        <f>ROUND(E22*H22,2)</f>
        <v>0</v>
      </c>
      <c r="J22" s="68"/>
    </row>
    <row r="23" spans="1:11" x14ac:dyDescent="0.25">
      <c r="A23" s="66"/>
      <c r="B23" s="56" t="s">
        <v>52</v>
      </c>
      <c r="C23" s="66" t="s">
        <v>53</v>
      </c>
      <c r="D23" s="67" t="s">
        <v>37</v>
      </c>
      <c r="E23" s="68">
        <v>4</v>
      </c>
      <c r="F23" s="68">
        <v>3200</v>
      </c>
      <c r="G23" s="69">
        <f>ROUND(E23*F23,2)</f>
        <v>12800</v>
      </c>
      <c r="H23" s="2"/>
      <c r="I23" s="71">
        <f>ROUND(E23*H23,2)</f>
        <v>0</v>
      </c>
      <c r="J23" s="68"/>
    </row>
    <row r="24" spans="1:11" s="65" customFormat="1" x14ac:dyDescent="0.25">
      <c r="A24" s="54" t="s">
        <v>30</v>
      </c>
      <c r="B24" s="54"/>
      <c r="C24" s="54" t="s">
        <v>54</v>
      </c>
      <c r="D24" s="73"/>
      <c r="E24" s="61"/>
      <c r="F24" s="61"/>
      <c r="G24" s="62"/>
      <c r="H24" s="63"/>
      <c r="I24" s="64"/>
      <c r="J24" s="61"/>
      <c r="K24" s="23"/>
    </row>
    <row r="25" spans="1:11" x14ac:dyDescent="0.25">
      <c r="A25" s="66" t="s">
        <v>55</v>
      </c>
      <c r="C25" s="66" t="s">
        <v>56</v>
      </c>
      <c r="D25" s="67"/>
      <c r="E25" s="68"/>
      <c r="F25" s="68"/>
      <c r="G25" s="69"/>
      <c r="H25" s="70"/>
      <c r="I25" s="71"/>
      <c r="J25" s="68"/>
    </row>
    <row r="26" spans="1:11" x14ac:dyDescent="0.25">
      <c r="A26" s="66"/>
      <c r="C26" s="66" t="s">
        <v>57</v>
      </c>
      <c r="D26" s="67" t="s">
        <v>58</v>
      </c>
      <c r="E26" s="68">
        <v>180</v>
      </c>
      <c r="F26" s="68">
        <v>125</v>
      </c>
      <c r="G26" s="69">
        <f t="shared" ref="G26:G27" si="0">ROUND(E26*F26,2)</f>
        <v>22500</v>
      </c>
      <c r="H26" s="2"/>
      <c r="I26" s="71">
        <f t="shared" ref="I26:I27" si="1">ROUND(E26*H26,2)</f>
        <v>0</v>
      </c>
      <c r="J26" s="68"/>
    </row>
    <row r="27" spans="1:11" x14ac:dyDescent="0.25">
      <c r="A27" s="66"/>
      <c r="C27" s="66" t="s">
        <v>59</v>
      </c>
      <c r="D27" s="67" t="s">
        <v>58</v>
      </c>
      <c r="E27" s="68">
        <v>90</v>
      </c>
      <c r="F27" s="68">
        <v>165</v>
      </c>
      <c r="G27" s="69">
        <f t="shared" si="0"/>
        <v>14850</v>
      </c>
      <c r="H27" s="2"/>
      <c r="I27" s="71">
        <f t="shared" si="1"/>
        <v>0</v>
      </c>
      <c r="J27" s="68"/>
    </row>
    <row r="28" spans="1:11" x14ac:dyDescent="0.25">
      <c r="A28" s="66"/>
      <c r="C28" s="66" t="s">
        <v>60</v>
      </c>
      <c r="D28" s="67" t="s">
        <v>58</v>
      </c>
      <c r="E28" s="68">
        <v>60</v>
      </c>
      <c r="F28" s="68">
        <v>255</v>
      </c>
      <c r="G28" s="69">
        <f>ROUND(E28*F28,2)</f>
        <v>15300</v>
      </c>
      <c r="H28" s="2"/>
      <c r="I28" s="71">
        <f>ROUND(E28*H28,2)</f>
        <v>0</v>
      </c>
      <c r="J28" s="68"/>
    </row>
    <row r="29" spans="1:11" x14ac:dyDescent="0.25">
      <c r="C29" s="66" t="s">
        <v>92</v>
      </c>
      <c r="D29" s="67" t="s">
        <v>37</v>
      </c>
      <c r="E29" s="68">
        <v>4</v>
      </c>
      <c r="F29" s="25">
        <v>4800</v>
      </c>
      <c r="G29" s="69">
        <f>ROUND(E29*F29,2)</f>
        <v>19200</v>
      </c>
      <c r="H29" s="70">
        <v>4800</v>
      </c>
      <c r="I29" s="71">
        <f>ROUND(E29*H29,2)</f>
        <v>19200</v>
      </c>
    </row>
    <row r="30" spans="1:11" x14ac:dyDescent="0.25">
      <c r="D30" s="23"/>
    </row>
  </sheetData>
  <sheetProtection algorithmName="SHA-512" hashValue="4dSbgA9L1Eb/xeDbAql29+v5YBPo+DFWpzyFx1cpPtZF3qn+TMn5nCYv7yk6CT5fgzxD9dj6LchXbgZwKWGAZw==" saltValue="mBPkZutWuyjCezjqgafnrQ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31941-9B31-49D9-96D8-B46C3DF33D6C}">
  <dimension ref="B2:C32"/>
  <sheetViews>
    <sheetView workbookViewId="0">
      <selection activeCell="F30" sqref="F30"/>
    </sheetView>
  </sheetViews>
  <sheetFormatPr baseColWidth="10" defaultColWidth="11.42578125" defaultRowHeight="14.25" x14ac:dyDescent="0.2"/>
  <cols>
    <col min="1" max="1" width="11.42578125" style="4"/>
    <col min="2" max="2" width="55.85546875" style="4" customWidth="1"/>
    <col min="3" max="3" width="20.7109375" style="4" customWidth="1"/>
    <col min="4" max="16384" width="11.42578125" style="4"/>
  </cols>
  <sheetData>
    <row r="2" spans="2:3" ht="24" x14ac:dyDescent="0.2">
      <c r="B2" s="3" t="s">
        <v>61</v>
      </c>
    </row>
    <row r="4" spans="2:3" ht="15" thickBot="1" x14ac:dyDescent="0.25">
      <c r="B4" s="5"/>
      <c r="C4" s="5"/>
    </row>
    <row r="5" spans="2:3" x14ac:dyDescent="0.2">
      <c r="B5" s="6" t="s">
        <v>62</v>
      </c>
      <c r="C5" s="7"/>
    </row>
    <row r="6" spans="2:3" ht="25.5" x14ac:dyDescent="0.2">
      <c r="B6" s="8" t="s">
        <v>63</v>
      </c>
      <c r="C6" s="9" t="s">
        <v>64</v>
      </c>
    </row>
    <row r="7" spans="2:3" x14ac:dyDescent="0.2">
      <c r="B7" s="10" t="s">
        <v>65</v>
      </c>
      <c r="C7" s="11"/>
    </row>
    <row r="8" spans="2:3" x14ac:dyDescent="0.2">
      <c r="B8" s="12" t="s">
        <v>66</v>
      </c>
      <c r="C8" s="13">
        <v>385</v>
      </c>
    </row>
    <row r="9" spans="2:3" x14ac:dyDescent="0.2">
      <c r="B9" s="12" t="s">
        <v>67</v>
      </c>
      <c r="C9" s="13">
        <v>357.5</v>
      </c>
    </row>
    <row r="10" spans="2:3" x14ac:dyDescent="0.2">
      <c r="B10" s="12" t="s">
        <v>68</v>
      </c>
      <c r="C10" s="13">
        <v>440</v>
      </c>
    </row>
    <row r="11" spans="2:3" x14ac:dyDescent="0.2">
      <c r="B11" s="12" t="s">
        <v>69</v>
      </c>
      <c r="C11" s="13">
        <v>7700</v>
      </c>
    </row>
    <row r="12" spans="2:3" x14ac:dyDescent="0.2">
      <c r="B12" s="12" t="s">
        <v>70</v>
      </c>
      <c r="C12" s="13">
        <v>6795.8</v>
      </c>
    </row>
    <row r="13" spans="2:3" x14ac:dyDescent="0.2">
      <c r="B13" s="12" t="s">
        <v>71</v>
      </c>
      <c r="C13" s="13">
        <v>2686.2</v>
      </c>
    </row>
    <row r="14" spans="2:3" x14ac:dyDescent="0.2">
      <c r="B14" s="14" t="s">
        <v>72</v>
      </c>
      <c r="C14" s="15"/>
    </row>
    <row r="15" spans="2:3" x14ac:dyDescent="0.2">
      <c r="B15" s="12" t="s">
        <v>73</v>
      </c>
      <c r="C15" s="13">
        <v>35.200000000000003</v>
      </c>
    </row>
    <row r="16" spans="2:3" x14ac:dyDescent="0.2">
      <c r="B16" s="12" t="s">
        <v>74</v>
      </c>
      <c r="C16" s="13">
        <v>3069</v>
      </c>
    </row>
    <row r="17" spans="2:3" x14ac:dyDescent="0.2">
      <c r="B17" s="12" t="s">
        <v>75</v>
      </c>
      <c r="C17" s="13">
        <v>706.2</v>
      </c>
    </row>
    <row r="18" spans="2:3" x14ac:dyDescent="0.2">
      <c r="B18" s="12" t="s">
        <v>76</v>
      </c>
      <c r="C18" s="13">
        <v>829.4</v>
      </c>
    </row>
    <row r="19" spans="2:3" x14ac:dyDescent="0.2">
      <c r="B19" s="12" t="s">
        <v>77</v>
      </c>
      <c r="C19" s="13">
        <v>121</v>
      </c>
    </row>
    <row r="20" spans="2:3" x14ac:dyDescent="0.2">
      <c r="B20" s="12" t="s">
        <v>73</v>
      </c>
      <c r="C20" s="13">
        <v>77</v>
      </c>
    </row>
    <row r="21" spans="2:3" x14ac:dyDescent="0.2">
      <c r="B21" s="12" t="s">
        <v>78</v>
      </c>
      <c r="C21" s="13">
        <v>873.4</v>
      </c>
    </row>
    <row r="22" spans="2:3" x14ac:dyDescent="0.2">
      <c r="B22" s="12" t="s">
        <v>79</v>
      </c>
      <c r="C22" s="13">
        <v>1344.2</v>
      </c>
    </row>
    <row r="23" spans="2:3" x14ac:dyDescent="0.2">
      <c r="B23" s="12" t="s">
        <v>80</v>
      </c>
      <c r="C23" s="13">
        <v>1564.2</v>
      </c>
    </row>
    <row r="24" spans="2:3" x14ac:dyDescent="0.2">
      <c r="B24" s="14" t="s">
        <v>81</v>
      </c>
      <c r="C24" s="15"/>
    </row>
    <row r="25" spans="2:3" x14ac:dyDescent="0.2">
      <c r="B25" s="12" t="s">
        <v>82</v>
      </c>
      <c r="C25" s="13">
        <v>16500</v>
      </c>
    </row>
    <row r="26" spans="2:3" x14ac:dyDescent="0.2">
      <c r="B26" s="12" t="s">
        <v>83</v>
      </c>
      <c r="C26" s="13">
        <v>3300</v>
      </c>
    </row>
    <row r="27" spans="2:3" x14ac:dyDescent="0.2">
      <c r="B27" s="12" t="s">
        <v>84</v>
      </c>
      <c r="C27" s="13">
        <v>22000</v>
      </c>
    </row>
    <row r="28" spans="2:3" x14ac:dyDescent="0.2">
      <c r="B28" s="12" t="s">
        <v>85</v>
      </c>
      <c r="C28" s="13">
        <v>3850</v>
      </c>
    </row>
    <row r="29" spans="2:3" ht="15" thickBot="1" x14ac:dyDescent="0.25">
      <c r="B29" s="16" t="s">
        <v>86</v>
      </c>
      <c r="C29" s="17">
        <v>4400</v>
      </c>
    </row>
    <row r="30" spans="2:3" ht="26.25" thickBot="1" x14ac:dyDescent="0.25">
      <c r="B30" s="18" t="s">
        <v>87</v>
      </c>
      <c r="C30" s="19"/>
    </row>
    <row r="32" spans="2:3" x14ac:dyDescent="0.2">
      <c r="B32" s="4" t="s">
        <v>88</v>
      </c>
      <c r="C32" s="20"/>
    </row>
  </sheetData>
  <mergeCells count="1">
    <mergeCell ref="B5:C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9876F-2B03-4845-B461-D5265D028C19}">
  <dimension ref="B1:B3"/>
  <sheetViews>
    <sheetView workbookViewId="0">
      <selection activeCell="B28" sqref="B28"/>
    </sheetView>
  </sheetViews>
  <sheetFormatPr baseColWidth="10" defaultColWidth="11.42578125" defaultRowHeight="15" x14ac:dyDescent="0.25"/>
  <cols>
    <col min="2" max="2" width="67.7109375" customWidth="1"/>
  </cols>
  <sheetData>
    <row r="1" spans="2:2" x14ac:dyDescent="0.25">
      <c r="B1" s="21" t="s">
        <v>89</v>
      </c>
    </row>
    <row r="2" spans="2:2" x14ac:dyDescent="0.25">
      <c r="B2" s="2" t="s">
        <v>90</v>
      </c>
    </row>
    <row r="3" spans="2:2" x14ac:dyDescent="0.25">
      <c r="B3" s="22" t="s">
        <v>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CERTO</vt:lpstr>
      <vt:lpstr>REPUESTOS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2025-02-06T11:37:38Z</dcterms:created>
  <dcterms:modified xsi:type="dcterms:W3CDTF">2025-02-06T11:38:47Z</dcterms:modified>
</cp:coreProperties>
</file>