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2F8BC3ED-E9EC-4102-8719-A8C6E0E7256A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Not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13" i="1"/>
  <c r="H6" i="1" s="1"/>
  <c r="F13" i="1"/>
  <c r="F14" i="1"/>
  <c r="K14" i="1" s="1"/>
  <c r="E13" i="1"/>
  <c r="G13" i="1" l="1"/>
  <c r="K13" i="1"/>
  <c r="G14" i="1" l="1"/>
  <c r="D6" i="1" l="1"/>
  <c r="F7" i="1"/>
  <c r="H7" i="1" s="1"/>
  <c r="D4" i="1" l="1"/>
  <c r="D5" i="1"/>
  <c r="H8" i="1"/>
  <c r="H4" i="1"/>
  <c r="H5" i="1"/>
  <c r="H3" i="1" l="1"/>
  <c r="D3" i="1"/>
  <c r="D7" i="1" l="1"/>
  <c r="D8" i="1" s="1"/>
</calcChain>
</file>

<file path=xl/sharedStrings.xml><?xml version="1.0" encoding="utf-8"?>
<sst xmlns="http://schemas.openxmlformats.org/spreadsheetml/2006/main" count="45" uniqueCount="41">
  <si>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</si>
  <si>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</si>
  <si>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</si>
  <si>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</si>
  <si>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</si>
  <si>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</si>
  <si>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</si>
  <si>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</si>
  <si>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</si>
  <si>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</si>
  <si>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</si>
  <si>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</si>
  <si>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</si>
  <si>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</si>
  <si>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</si>
  <si>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</si>
  <si>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</si>
  <si>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</si>
  <si>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</si>
  <si>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</si>
  <si>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</si>
  <si>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</si>
  <si>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</si>
  <si>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</si>
  <si>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</si>
  <si>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</si>
  <si>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</si>
  <si>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</si>
  <si>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A</t>
  </si>
  <si>
    <t>CECO</t>
  </si>
  <si>
    <t>Notas</t>
  </si>
  <si>
    <t>Se debe rellenar la celda sombreada en verde.</t>
  </si>
  <si>
    <t>Se tendrán en cuenta las Notas del apartado 27 del Pliego de Condiciones Particulares.</t>
  </si>
  <si>
    <t>Los precios unitarios deben incluir Gastos Generales y Beneficio Industrial. En las celdas de “Beneficio industrial ofertado” y “Gastos Generales ofertados” debe indicarse el porcentaje (únicamente a modo informativo). En caso de que las celdas mencionadas anteriormente no estén debidamente cumplimentadas, es decir, se encuentren en blanco, se considerará que el % ofertado para dichas celdas es 0.</t>
  </si>
  <si>
    <t>Los precios unitarios ofertados (Precio Un Ofertante) no podrán exceder los precios unitarios máximos (Precio Un Licitación).</t>
  </si>
  <si>
    <t>Cada jornada de trabajo equivale a 8 horas de trabajo pudiendo facturase jornadas parciales</t>
  </si>
  <si>
    <t>B</t>
  </si>
  <si>
    <t>Actividades de primer nivel relativas a mantenimiento de ciclo largo de acuedrdo apartado 4.1 del PPT. Actividades por UNIDAD TREN</t>
  </si>
  <si>
    <t>Jornadas de trabajo para actuaciones descritas en apartado 4.2 del PPT</t>
  </si>
  <si>
    <t>JO</t>
  </si>
  <si>
    <t>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</si>
</sst>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0" fontId="8" fillId="0" borderId="0" xfId="0" applyFont="1"/>
    <xf numFmtId="0" fontId="10" fillId="0" borderId="0" xfId="0" applyFont="1" applyAlignment="1">
      <alignment horizontal="left" vertical="center" wrapText="1"/>
    </xf>
    <xf numFmtId="49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5" fillId="0" borderId="0" xfId="1" applyAlignment="1">
      <alignment horizontal="left" vertical="center" wrapText="1"/>
    </xf>
    <xf numFmtId="10" fontId="3" fillId="5" borderId="4" xfId="0" quotePrefix="1" applyNumberFormat="1" applyFont="1" applyFill="1" applyBorder="1" applyProtection="1"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0" fontId="0" fillId="0" borderId="0" xfId="0" applyAlignment="1" applyProtection="1">
      <alignment horizontal="center" vertical="center"/>
    </xf>
    <xf numFmtId="0" fontId="6" fillId="0" borderId="0" xfId="0" applyFont="1" applyProtection="1"/>
    <xf numFmtId="49" fontId="4" fillId="3" borderId="8" xfId="0" applyNumberFormat="1" applyFont="1" applyFill="1" applyBorder="1" applyProtection="1"/>
    <xf numFmtId="3" fontId="3" fillId="0" borderId="3" xfId="0" applyNumberFormat="1" applyFont="1" applyBorder="1" applyProtection="1"/>
    <xf numFmtId="0" fontId="7" fillId="0" borderId="0" xfId="0" applyFont="1" applyProtection="1"/>
    <xf numFmtId="49" fontId="4" fillId="3" borderId="1" xfId="0" applyNumberFormat="1" applyFont="1" applyFill="1" applyBorder="1" applyAlignment="1" applyProtection="1">
      <alignment horizontal="left" wrapText="1"/>
    </xf>
    <xf numFmtId="49" fontId="4" fillId="3" borderId="6" xfId="0" applyNumberFormat="1" applyFont="1" applyFill="1" applyBorder="1" applyAlignment="1" applyProtection="1">
      <alignment horizontal="left" wrapText="1"/>
    </xf>
    <xf numFmtId="49" fontId="4" fillId="3" borderId="7" xfId="0" applyNumberFormat="1" applyFont="1" applyFill="1" applyBorder="1" applyAlignment="1" applyProtection="1">
      <alignment horizontal="left" wrapText="1"/>
    </xf>
    <xf numFmtId="4" fontId="3" fillId="4" borderId="3" xfId="0" applyNumberFormat="1" applyFont="1" applyFill="1" applyBorder="1" applyProtection="1"/>
    <xf numFmtId="49" fontId="4" fillId="3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3" borderId="2" xfId="0" applyNumberFormat="1" applyFont="1" applyFill="1" applyBorder="1" applyProtection="1"/>
    <xf numFmtId="4" fontId="3" fillId="4" borderId="2" xfId="0" applyNumberFormat="1" applyFont="1" applyFill="1" applyBorder="1" applyProtection="1"/>
    <xf numFmtId="4" fontId="4" fillId="3" borderId="1" xfId="0" applyNumberFormat="1" applyFont="1" applyFill="1" applyBorder="1" applyProtection="1"/>
    <xf numFmtId="49" fontId="4" fillId="3" borderId="1" xfId="0" applyNumberFormat="1" applyFont="1" applyFill="1" applyBorder="1" applyAlignment="1" applyProtection="1">
      <alignment horizontal="left"/>
    </xf>
    <xf numFmtId="49" fontId="4" fillId="3" borderId="6" xfId="0" applyNumberFormat="1" applyFont="1" applyFill="1" applyBorder="1" applyAlignment="1" applyProtection="1">
      <alignment horizontal="left"/>
    </xf>
    <xf numFmtId="49" fontId="4" fillId="3" borderId="7" xfId="0" applyNumberFormat="1" applyFont="1" applyFill="1" applyBorder="1" applyAlignment="1" applyProtection="1">
      <alignment horizontal="left"/>
    </xf>
    <xf numFmtId="49" fontId="4" fillId="3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3" borderId="5" xfId="0" applyNumberFormat="1" applyFont="1" applyFill="1" applyBorder="1" applyProtection="1"/>
    <xf numFmtId="9" fontId="3" fillId="4" borderId="4" xfId="0" quotePrefix="1" applyNumberFormat="1" applyFont="1" applyFill="1" applyBorder="1" applyProtection="1"/>
    <xf numFmtId="49" fontId="2" fillId="3" borderId="1" xfId="0" applyNumberFormat="1" applyFont="1" applyFill="1" applyBorder="1" applyAlignment="1" applyProtection="1">
      <alignment horizontal="left"/>
    </xf>
    <xf numFmtId="49" fontId="2" fillId="3" borderId="6" xfId="0" applyNumberFormat="1" applyFont="1" applyFill="1" applyBorder="1" applyAlignment="1" applyProtection="1">
      <alignment horizontal="left"/>
    </xf>
    <xf numFmtId="49" fontId="2" fillId="3" borderId="7" xfId="0" applyNumberFormat="1" applyFont="1" applyFill="1" applyBorder="1" applyAlignment="1" applyProtection="1">
      <alignment horizontal="left"/>
    </xf>
    <xf numFmtId="4" fontId="4" fillId="4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center" vertical="center" wrapText="1"/>
    </xf>
    <xf numFmtId="4" fontId="2" fillId="2" borderId="0" xfId="0" applyNumberFormat="1" applyFont="1" applyFill="1" applyAlignment="1" applyProtection="1">
      <alignment horizontal="center" vertical="center" wrapText="1"/>
    </xf>
    <xf numFmtId="4" fontId="2" fillId="2" borderId="0" xfId="0" applyNumberFormat="1" applyFont="1" applyFill="1" applyAlignment="1" applyProtection="1">
      <alignment horizontal="center" vertical="center"/>
    </xf>
    <xf numFmtId="0" fontId="0" fillId="0" borderId="0" xfId="0" applyAlignment="1" applyProtection="1">
      <alignment horizontal="left" vertical="center" wrapText="1"/>
    </xf>
    <xf numFmtId="3" fontId="0" fillId="0" borderId="0" xfId="0" applyNumberFormat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4" fontId="0" fillId="5" borderId="0" xfId="0" applyNumberFormat="1" applyFill="1" applyAlignment="1" applyProtection="1">
      <alignment horizontal="center" vertical="center"/>
      <protection locked="0"/>
    </xf>
  </cellXfs>
  <cellStyles count="2">
    <cellStyle name="Normal" xfId="0" builtinId="0"/>
    <cellStyle name="Normal 2" xfId="1" xr:uid="{89BAD5E0-8D3D-424F-9A5D-0721A04A9C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56331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14"/>
  <sheetViews>
    <sheetView tabSelected="1" zoomScale="70" zoomScaleNormal="70" workbookViewId="0">
      <selection activeCell="K4" sqref="K4"/>
    </sheetView>
  </sheetViews>
  <sheetFormatPr baseColWidth="10" defaultColWidth="11.44140625" defaultRowHeight="14.4" x14ac:dyDescent="0.3"/>
  <cols>
    <col min="1" max="1" width="34" style="7" customWidth="1"/>
    <col min="2" max="2" width="14.33203125" style="7" customWidth="1"/>
    <col min="3" max="3" width="62" style="7" customWidth="1"/>
    <col min="4" max="4" width="13.33203125" style="7" customWidth="1"/>
    <col min="5" max="5" width="28.33203125" style="9" bestFit="1" customWidth="1"/>
    <col min="6" max="6" width="18" style="9" bestFit="1" customWidth="1"/>
    <col min="7" max="7" width="22.5546875" style="10" customWidth="1"/>
    <col min="8" max="8" width="19.6640625" style="7" bestFit="1" customWidth="1"/>
    <col min="9" max="9" width="18.6640625" style="9" customWidth="1"/>
    <col min="10" max="10" width="16.77734375" style="11" customWidth="1"/>
    <col min="11" max="11" width="40.109375" style="12" bestFit="1" customWidth="1"/>
    <col min="12" max="16384" width="11.44140625" style="7"/>
  </cols>
  <sheetData>
    <row r="1" spans="1:11" ht="21.6" customHeight="1" thickBot="1" x14ac:dyDescent="0.35">
      <c r="D1" s="8" t="s">
        <v>0</v>
      </c>
      <c r="H1" s="8" t="s">
        <v>1</v>
      </c>
    </row>
    <row r="2" spans="1:11" ht="15" thickBot="1" x14ac:dyDescent="0.35">
      <c r="A2" s="13" t="s">
        <v>2</v>
      </c>
      <c r="B2" s="14"/>
      <c r="C2" s="15"/>
    </row>
    <row r="3" spans="1:11" ht="15" customHeight="1" thickBot="1" x14ac:dyDescent="0.35">
      <c r="A3" s="16" t="s">
        <v>3</v>
      </c>
      <c r="B3" s="17"/>
      <c r="C3" s="18"/>
      <c r="D3" s="19">
        <f>+D6-D5-D4</f>
        <v>850434.78</v>
      </c>
      <c r="E3" s="16" t="s">
        <v>4</v>
      </c>
      <c r="F3" s="17"/>
      <c r="G3" s="18"/>
      <c r="H3" s="19">
        <f>+H6-H5-H4</f>
        <v>0</v>
      </c>
    </row>
    <row r="4" spans="1:11" ht="15" customHeight="1" thickBot="1" x14ac:dyDescent="0.35">
      <c r="A4" s="20" t="s">
        <v>5</v>
      </c>
      <c r="B4" s="21">
        <v>0.06</v>
      </c>
      <c r="C4" s="22" t="s">
        <v>6</v>
      </c>
      <c r="D4" s="23">
        <f>ROUND((B4*(D6/(1+B4+B5))),2)</f>
        <v>51026.09</v>
      </c>
      <c r="E4" s="24" t="s">
        <v>7</v>
      </c>
      <c r="F4" s="6"/>
      <c r="G4" s="22" t="s">
        <v>6</v>
      </c>
      <c r="H4" s="23">
        <f>ROUND((F4*(H6/(1+F4+F5))),2)</f>
        <v>0</v>
      </c>
    </row>
    <row r="5" spans="1:11" ht="15" thickBot="1" x14ac:dyDescent="0.35">
      <c r="A5" s="20" t="s">
        <v>8</v>
      </c>
      <c r="B5" s="21">
        <v>0.09</v>
      </c>
      <c r="C5" s="22" t="s">
        <v>9</v>
      </c>
      <c r="D5" s="23">
        <f>ROUND((B5*(D6/(1+B4+B5))),2)</f>
        <v>76539.13</v>
      </c>
      <c r="E5" s="24" t="s">
        <v>10</v>
      </c>
      <c r="F5" s="6"/>
      <c r="G5" s="22" t="s">
        <v>9</v>
      </c>
      <c r="H5" s="23">
        <f>ROUND((F5*(H6/(1+F4+F5))),2)</f>
        <v>0</v>
      </c>
    </row>
    <row r="6" spans="1:11" ht="15" thickBot="1" x14ac:dyDescent="0.35">
      <c r="A6" s="25" t="s">
        <v>11</v>
      </c>
      <c r="B6" s="26"/>
      <c r="C6" s="27"/>
      <c r="D6" s="23">
        <f>SUM(G:G)</f>
        <v>978000</v>
      </c>
      <c r="E6" s="25" t="s">
        <v>12</v>
      </c>
      <c r="F6" s="26"/>
      <c r="G6" s="27"/>
      <c r="H6" s="23">
        <f>+SUM(I12:I17)</f>
        <v>0</v>
      </c>
    </row>
    <row r="7" spans="1:11" ht="15" thickBot="1" x14ac:dyDescent="0.35">
      <c r="A7" s="28" t="s">
        <v>13</v>
      </c>
      <c r="B7" s="29">
        <v>0.21</v>
      </c>
      <c r="C7" s="22" t="s">
        <v>14</v>
      </c>
      <c r="D7" s="23">
        <f>ROUND($D$6*B7,2)</f>
        <v>205380</v>
      </c>
      <c r="E7" s="30" t="s">
        <v>13</v>
      </c>
      <c r="F7" s="31">
        <f>B7</f>
        <v>0.21</v>
      </c>
      <c r="G7" s="22" t="s">
        <v>14</v>
      </c>
      <c r="H7" s="23">
        <f>ROUND($H$6*F7,2)</f>
        <v>0</v>
      </c>
    </row>
    <row r="8" spans="1:11" ht="15" thickBot="1" x14ac:dyDescent="0.35">
      <c r="A8" s="32" t="s">
        <v>15</v>
      </c>
      <c r="B8" s="33"/>
      <c r="C8" s="34"/>
      <c r="D8" s="35">
        <f>SUM(D6:D7)</f>
        <v>1183380</v>
      </c>
      <c r="E8" s="32" t="s">
        <v>16</v>
      </c>
      <c r="F8" s="33"/>
      <c r="G8" s="34"/>
      <c r="H8" s="35">
        <f>SUM(H6:H7)</f>
        <v>0</v>
      </c>
    </row>
    <row r="9" spans="1:11" ht="15" thickBot="1" x14ac:dyDescent="0.35"/>
    <row r="10" spans="1:11" ht="15" thickBot="1" x14ac:dyDescent="0.35">
      <c r="A10" s="36"/>
      <c r="F10" s="37" t="s">
        <v>17</v>
      </c>
      <c r="G10" s="38"/>
      <c r="H10" s="37" t="s">
        <v>18</v>
      </c>
      <c r="I10" s="38"/>
    </row>
    <row r="11" spans="1:11" ht="37.200000000000003" customHeight="1" x14ac:dyDescent="0.3">
      <c r="A11" s="39" t="s">
        <v>19</v>
      </c>
      <c r="B11" s="39" t="s">
        <v>20</v>
      </c>
      <c r="C11" s="40" t="s">
        <v>21</v>
      </c>
      <c r="D11" s="41" t="s">
        <v>22</v>
      </c>
      <c r="E11" s="42" t="s">
        <v>23</v>
      </c>
      <c r="F11" s="43" t="s">
        <v>24</v>
      </c>
      <c r="G11" s="39" t="s">
        <v>25</v>
      </c>
      <c r="H11" s="39" t="s">
        <v>26</v>
      </c>
      <c r="I11" s="39" t="s">
        <v>27</v>
      </c>
      <c r="J11" s="39" t="s">
        <v>29</v>
      </c>
    </row>
    <row r="12" spans="1:11" x14ac:dyDescent="0.3">
      <c r="D12" s="11"/>
    </row>
    <row r="13" spans="1:11" ht="46.2" customHeight="1" x14ac:dyDescent="0.3">
      <c r="B13" s="11" t="s">
        <v>28</v>
      </c>
      <c r="C13" s="44" t="s">
        <v>37</v>
      </c>
      <c r="D13" s="11" t="s">
        <v>40</v>
      </c>
      <c r="E13" s="45">
        <f>2*3</f>
        <v>6</v>
      </c>
      <c r="F13" s="46">
        <f>900000/6</f>
        <v>150000</v>
      </c>
      <c r="G13" s="46">
        <f>+F13*E13</f>
        <v>900000</v>
      </c>
      <c r="H13" s="48"/>
      <c r="I13" s="46">
        <f>+H13*E13</f>
        <v>0</v>
      </c>
      <c r="J13" s="11">
        <v>2088</v>
      </c>
      <c r="K13" s="12" t="str">
        <f>+IF(H13&gt;F13,"Importe superior a importe máximo","")</f>
        <v/>
      </c>
    </row>
    <row r="14" spans="1:11" ht="46.2" customHeight="1" x14ac:dyDescent="0.3">
      <c r="B14" s="11" t="s">
        <v>36</v>
      </c>
      <c r="C14" s="44" t="s">
        <v>38</v>
      </c>
      <c r="D14" s="11" t="s">
        <v>39</v>
      </c>
      <c r="E14" s="47">
        <v>150</v>
      </c>
      <c r="F14" s="46">
        <f>65*8</f>
        <v>520</v>
      </c>
      <c r="G14" s="46">
        <f>+F14*E14</f>
        <v>78000</v>
      </c>
      <c r="H14" s="48"/>
      <c r="I14" s="46">
        <f>+H14*E14</f>
        <v>0</v>
      </c>
      <c r="J14" s="11">
        <v>2088</v>
      </c>
      <c r="K14" s="12" t="str">
        <f t="shared" ref="K14" si="0">+IF(H14&gt;F14,"Importe superior a importe máximo","")</f>
        <v/>
      </c>
    </row>
  </sheetData>
  <sheetProtection algorithmName="SHA-512" hashValue="3nzpCOw1/cNOopm9zd8OgwFBUlEb+a6jYfUkKo1DJxqHbH1IZggfuTjPYJbDNwoNRLd7ahKZA7BFElXUbIQU1Q==" saltValue="NWAVogUQq4yD1MHZv/MmM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1149A-2DF4-48DB-A5BF-6810885AD0A1}">
  <dimension ref="A1:A7"/>
  <sheetViews>
    <sheetView workbookViewId="0">
      <selection activeCell="A6" sqref="A6"/>
    </sheetView>
  </sheetViews>
  <sheetFormatPr baseColWidth="10" defaultRowHeight="14.4" x14ac:dyDescent="0.3"/>
  <cols>
    <col min="1" max="1" width="72.21875" customWidth="1"/>
  </cols>
  <sheetData>
    <row r="1" spans="1:1" x14ac:dyDescent="0.3">
      <c r="A1" s="1" t="s">
        <v>30</v>
      </c>
    </row>
    <row r="2" spans="1:1" ht="27.6" customHeight="1" x14ac:dyDescent="0.3">
      <c r="A2" s="3" t="s">
        <v>31</v>
      </c>
    </row>
    <row r="3" spans="1:1" ht="27.6" customHeight="1" x14ac:dyDescent="0.3">
      <c r="A3" s="3" t="s">
        <v>32</v>
      </c>
    </row>
    <row r="4" spans="1:1" ht="67.8" customHeight="1" x14ac:dyDescent="0.3">
      <c r="A4" s="2" t="s">
        <v>33</v>
      </c>
    </row>
    <row r="5" spans="1:1" ht="27.6" x14ac:dyDescent="0.3">
      <c r="A5" s="4" t="s">
        <v>34</v>
      </c>
    </row>
    <row r="6" spans="1:1" ht="40.200000000000003" customHeight="1" x14ac:dyDescent="0.3">
      <c r="A6" s="5" t="s">
        <v>35</v>
      </c>
    </row>
    <row r="7" spans="1:1" x14ac:dyDescent="0.3">
      <c r="A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Notas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2024-10-10T09:25:40Z</dcterms:created>
  <dcterms:modified xsi:type="dcterms:W3CDTF">2025-01-20T18:14:04Z</dcterms:modified>
  <cp:category/>
  <cp:contentStatus/>
</cp:coreProperties>
</file>