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F286C5DD-257C-4EB0-8FD2-B6F7819D27FD}" xr6:coauthVersionLast="47" xr6:coauthVersionMax="47" xr10:uidLastSave="{00000000-0000-0000-0000-000000000000}"/>
  <bookViews>
    <workbookView xWindow="-108" yWindow="-108" windowWidth="23256" windowHeight="12576" xr2:uid="{F043CD35-4EC0-4E73-B105-4F3FF39130F0}"/>
  </bookViews>
  <sheets>
    <sheet name="CERTO" sheetId="1" r:id="rId1"/>
    <sheet name="Not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G15" i="1"/>
  <c r="G14" i="1"/>
  <c r="H6" i="1" l="1"/>
  <c r="H4" i="1" s="1"/>
  <c r="H5" i="1" l="1"/>
  <c r="H3" i="1" s="1"/>
  <c r="J13" i="1"/>
  <c r="J14" i="1"/>
  <c r="J15" i="1" l="1"/>
  <c r="D6" i="1" l="1"/>
  <c r="F7" i="1"/>
  <c r="H7" i="1" s="1"/>
  <c r="D4" i="1" l="1"/>
  <c r="D5" i="1"/>
  <c r="H8" i="1"/>
  <c r="D3" i="1" l="1"/>
  <c r="D7" i="1" l="1"/>
  <c r="D8" i="1" s="1"/>
</calcChain>
</file>

<file path=xl/sharedStrings.xml><?xml version="1.0" encoding="utf-8"?>
<sst xmlns="http://schemas.openxmlformats.org/spreadsheetml/2006/main" count="47" uniqueCount="41">
  <si>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</si>
  <si>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</si>
  <si>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</si>
  <si>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</si>
  <si>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</si>
  <si>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</si>
  <si>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</si>
  <si>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</si>
  <si>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</si>
  <si>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</si>
  <si>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</si>
  <si>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</si>
  <si>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</si>
  <si>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</si>
  <si>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</si>
  <si>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</si>
  <si>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</si>
  <si>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</si>
  <si>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</si>
  <si>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</si>
  <si>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</si>
  <si>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</si>
  <si>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</si>
  <si>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</si>
  <si>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</si>
  <si>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</si>
  <si>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</si>
  <si>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</si>
  <si>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Notas</t>
  </si>
  <si>
    <t>Se tendrán en cuenta las Notas del apartado 27 del Pliego de Condiciones Particulares.</t>
  </si>
  <si>
    <t>Se deben rellenar las celdas sombreada en verde.</t>
  </si>
  <si>
    <t xml:space="preserve">1 </t>
  </si>
  <si>
    <t>SC 2000004300</t>
  </si>
  <si>
    <t>SC 2000004300  ASPIRADORES DE HUMOS SOLDADURA BLANDA PARA TALLER ELECTRONICO EN SMTC</t>
  </si>
  <si>
    <t>1.1</t>
  </si>
  <si>
    <t>02.261</t>
  </si>
  <si>
    <t>02.261 -MAQUINARIA Y HERRAMIENTAS MAT. MÓVIL</t>
  </si>
  <si>
    <t>P202401414</t>
  </si>
  <si>
    <t>KIT EXTRACCIÓN DE HUMO JBC FAE1-2K2C O EQUIVALENTE</t>
  </si>
  <si>
    <t>UD</t>
  </si>
  <si>
    <t>FILTRO DE REPUESTO JBC FAE1100 O EL EQUIVALENTE PARA LA MAQUINA OFERTADA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</si>
</sst>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10" fontId="3" fillId="5" borderId="4" xfId="0" quotePrefix="1" applyNumberFormat="1" applyFont="1" applyFill="1" applyBorder="1" applyProtection="1">
      <protection locked="0"/>
    </xf>
    <xf numFmtId="0" fontId="8" fillId="0" borderId="0" xfId="0" applyFont="1"/>
    <xf numFmtId="49" fontId="9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5" fillId="0" borderId="0" xfId="1" applyAlignment="1">
      <alignment horizontal="left" vertical="center" wrapText="1"/>
    </xf>
    <xf numFmtId="4" fontId="3" fillId="5" borderId="0" xfId="0" applyNumberFormat="1" applyFont="1" applyFill="1" applyProtection="1"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0" fontId="6" fillId="0" borderId="0" xfId="0" applyFont="1" applyProtection="1"/>
    <xf numFmtId="49" fontId="4" fillId="3" borderId="8" xfId="0" applyNumberFormat="1" applyFont="1" applyFill="1" applyBorder="1" applyProtection="1"/>
    <xf numFmtId="3" fontId="3" fillId="0" borderId="3" xfId="0" applyNumberFormat="1" applyFont="1" applyBorder="1" applyProtection="1"/>
    <xf numFmtId="0" fontId="7" fillId="0" borderId="0" xfId="0" applyFont="1" applyProtection="1"/>
    <xf numFmtId="49" fontId="4" fillId="3" borderId="1" xfId="0" applyNumberFormat="1" applyFont="1" applyFill="1" applyBorder="1" applyAlignment="1" applyProtection="1">
      <alignment horizontal="left" wrapText="1"/>
    </xf>
    <xf numFmtId="49" fontId="4" fillId="3" borderId="6" xfId="0" applyNumberFormat="1" applyFont="1" applyFill="1" applyBorder="1" applyAlignment="1" applyProtection="1">
      <alignment horizontal="left" wrapText="1"/>
    </xf>
    <xf numFmtId="49" fontId="4" fillId="3" borderId="7" xfId="0" applyNumberFormat="1" applyFont="1" applyFill="1" applyBorder="1" applyAlignment="1" applyProtection="1">
      <alignment horizontal="left" wrapText="1"/>
    </xf>
    <xf numFmtId="4" fontId="3" fillId="4" borderId="3" xfId="0" applyNumberFormat="1" applyFont="1" applyFill="1" applyBorder="1" applyProtection="1"/>
    <xf numFmtId="49" fontId="4" fillId="3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3" borderId="2" xfId="0" applyNumberFormat="1" applyFont="1" applyFill="1" applyBorder="1" applyProtection="1"/>
    <xf numFmtId="4" fontId="3" fillId="4" borderId="2" xfId="0" applyNumberFormat="1" applyFont="1" applyFill="1" applyBorder="1" applyProtection="1"/>
    <xf numFmtId="4" fontId="4" fillId="3" borderId="1" xfId="0" applyNumberFormat="1" applyFont="1" applyFill="1" applyBorder="1" applyProtection="1"/>
    <xf numFmtId="49" fontId="4" fillId="3" borderId="1" xfId="0" applyNumberFormat="1" applyFont="1" applyFill="1" applyBorder="1" applyAlignment="1" applyProtection="1">
      <alignment horizontal="left"/>
    </xf>
    <xf numFmtId="49" fontId="4" fillId="3" borderId="6" xfId="0" applyNumberFormat="1" applyFont="1" applyFill="1" applyBorder="1" applyAlignment="1" applyProtection="1">
      <alignment horizontal="left"/>
    </xf>
    <xf numFmtId="49" fontId="4" fillId="3" borderId="7" xfId="0" applyNumberFormat="1" applyFont="1" applyFill="1" applyBorder="1" applyAlignment="1" applyProtection="1">
      <alignment horizontal="left"/>
    </xf>
    <xf numFmtId="49" fontId="4" fillId="3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3" borderId="5" xfId="0" applyNumberFormat="1" applyFont="1" applyFill="1" applyBorder="1" applyProtection="1"/>
    <xf numFmtId="9" fontId="3" fillId="4" borderId="4" xfId="0" quotePrefix="1" applyNumberFormat="1" applyFont="1" applyFill="1" applyBorder="1" applyProtection="1"/>
    <xf numFmtId="49" fontId="2" fillId="3" borderId="1" xfId="0" applyNumberFormat="1" applyFont="1" applyFill="1" applyBorder="1" applyAlignment="1" applyProtection="1">
      <alignment horizontal="left"/>
    </xf>
    <xf numFmtId="49" fontId="2" fillId="3" borderId="6" xfId="0" applyNumberFormat="1" applyFont="1" applyFill="1" applyBorder="1" applyAlignment="1" applyProtection="1">
      <alignment horizontal="left"/>
    </xf>
    <xf numFmtId="49" fontId="2" fillId="3" borderId="7" xfId="0" applyNumberFormat="1" applyFont="1" applyFill="1" applyBorder="1" applyAlignment="1" applyProtection="1">
      <alignment horizontal="left"/>
    </xf>
    <xf numFmtId="4" fontId="4" fillId="4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4" fontId="3" fillId="0" borderId="0" xfId="0" applyNumberFormat="1" applyFont="1" applyProtection="1"/>
    <xf numFmtId="164" fontId="0" fillId="3" borderId="0" xfId="0" applyNumberFormat="1" applyFill="1" applyProtection="1"/>
    <xf numFmtId="4" fontId="3" fillId="6" borderId="0" xfId="0" applyNumberFormat="1" applyFont="1" applyFill="1" applyProtection="1"/>
    <xf numFmtId="4" fontId="3" fillId="3" borderId="0" xfId="0" applyNumberFormat="1" applyFont="1" applyFill="1" applyProtection="1"/>
    <xf numFmtId="1" fontId="3" fillId="0" borderId="0" xfId="0" applyNumberFormat="1" applyFont="1" applyProtection="1"/>
    <xf numFmtId="4" fontId="0" fillId="3" borderId="0" xfId="0" applyNumberFormat="1" applyFill="1" applyProtection="1"/>
    <xf numFmtId="0" fontId="11" fillId="0" borderId="0" xfId="0" applyFont="1" applyProtection="1"/>
    <xf numFmtId="49" fontId="3" fillId="0" borderId="0" xfId="0" applyNumberFormat="1" applyFont="1" applyAlignment="1" applyProtection="1">
      <alignment horizontal="left" vertical="center" wrapText="1"/>
    </xf>
  </cellXfs>
  <cellStyles count="2">
    <cellStyle name="Normal" xfId="0" builtinId="0"/>
    <cellStyle name="Normal 2" xfId="1" xr:uid="{89BAD5E0-8D3D-424F-9A5D-0721A04A9C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56331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J15"/>
  <sheetViews>
    <sheetView tabSelected="1" zoomScale="85" zoomScaleNormal="85" workbookViewId="0">
      <selection sqref="A1:I14"/>
    </sheetView>
  </sheetViews>
  <sheetFormatPr baseColWidth="10" defaultColWidth="11.44140625" defaultRowHeight="14.4" x14ac:dyDescent="0.3"/>
  <cols>
    <col min="1" max="1" width="35" style="8" customWidth="1"/>
    <col min="2" max="2" width="14.6640625" style="8" bestFit="1" customWidth="1"/>
    <col min="3" max="3" width="61.5546875" style="8" customWidth="1"/>
    <col min="4" max="4" width="18.6640625" style="8" customWidth="1"/>
    <col min="5" max="5" width="28.77734375" style="10" customWidth="1"/>
    <col min="6" max="6" width="18" style="10" bestFit="1" customWidth="1"/>
    <col min="7" max="7" width="22.5546875" style="11" customWidth="1"/>
    <col min="8" max="8" width="19.6640625" style="8" bestFit="1" customWidth="1"/>
    <col min="9" max="9" width="18.6640625" style="10" customWidth="1"/>
    <col min="10" max="10" width="40.109375" style="12" bestFit="1" customWidth="1"/>
    <col min="11" max="16384" width="11.44140625" style="8"/>
  </cols>
  <sheetData>
    <row r="1" spans="1:10" ht="21.6" customHeight="1" thickBot="1" x14ac:dyDescent="0.35">
      <c r="D1" s="9" t="s">
        <v>0</v>
      </c>
      <c r="H1" s="9" t="s">
        <v>1</v>
      </c>
    </row>
    <row r="2" spans="1:10" ht="15" thickBot="1" x14ac:dyDescent="0.35">
      <c r="A2" s="13" t="s">
        <v>2</v>
      </c>
      <c r="B2" s="14">
        <v>1</v>
      </c>
      <c r="C2" s="15"/>
    </row>
    <row r="3" spans="1:10" ht="15" customHeight="1" thickBot="1" x14ac:dyDescent="0.35">
      <c r="A3" s="16" t="s">
        <v>3</v>
      </c>
      <c r="B3" s="17"/>
      <c r="C3" s="18"/>
      <c r="D3" s="19">
        <f>+D6-D5-D4</f>
        <v>39130.43</v>
      </c>
      <c r="E3" s="16" t="s">
        <v>4</v>
      </c>
      <c r="F3" s="17"/>
      <c r="G3" s="18"/>
      <c r="H3" s="19">
        <f>+H6-H5-H4</f>
        <v>0</v>
      </c>
    </row>
    <row r="4" spans="1:10" ht="15" customHeight="1" thickBot="1" x14ac:dyDescent="0.35">
      <c r="A4" s="20" t="s">
        <v>5</v>
      </c>
      <c r="B4" s="21">
        <v>0.06</v>
      </c>
      <c r="C4" s="22" t="s">
        <v>6</v>
      </c>
      <c r="D4" s="23">
        <f>ROUND((B4*(D6/(1+B4+B5))),2)</f>
        <v>2347.83</v>
      </c>
      <c r="E4" s="24" t="s">
        <v>7</v>
      </c>
      <c r="F4" s="1">
        <v>0.06</v>
      </c>
      <c r="G4" s="22" t="s">
        <v>6</v>
      </c>
      <c r="H4" s="23">
        <f>ROUND((F4*(H6/(1+F4+F5))),2)</f>
        <v>0</v>
      </c>
    </row>
    <row r="5" spans="1:10" ht="15" thickBot="1" x14ac:dyDescent="0.35">
      <c r="A5" s="20" t="s">
        <v>8</v>
      </c>
      <c r="B5" s="21">
        <v>0.09</v>
      </c>
      <c r="C5" s="22" t="s">
        <v>9</v>
      </c>
      <c r="D5" s="23">
        <f>ROUND((B5*(D6/(1+B4+B5))),2)</f>
        <v>3521.74</v>
      </c>
      <c r="E5" s="24" t="s">
        <v>10</v>
      </c>
      <c r="F5" s="1">
        <v>0.09</v>
      </c>
      <c r="G5" s="22" t="s">
        <v>9</v>
      </c>
      <c r="H5" s="23">
        <f>ROUND((F5*(H6/(1+F4+F5))),2)</f>
        <v>0</v>
      </c>
    </row>
    <row r="6" spans="1:10" ht="15" thickBot="1" x14ac:dyDescent="0.35">
      <c r="A6" s="25" t="s">
        <v>11</v>
      </c>
      <c r="B6" s="26"/>
      <c r="C6" s="27"/>
      <c r="D6" s="23">
        <f>SUM(G:G)</f>
        <v>45000</v>
      </c>
      <c r="E6" s="25" t="s">
        <v>12</v>
      </c>
      <c r="F6" s="26"/>
      <c r="G6" s="27"/>
      <c r="H6" s="23">
        <f>+SUM(I12:I33)</f>
        <v>0</v>
      </c>
    </row>
    <row r="7" spans="1:10" ht="15" thickBot="1" x14ac:dyDescent="0.35">
      <c r="A7" s="28" t="s">
        <v>13</v>
      </c>
      <c r="B7" s="29">
        <v>0.21</v>
      </c>
      <c r="C7" s="22" t="s">
        <v>14</v>
      </c>
      <c r="D7" s="23">
        <f>ROUND($D$6*B7,2)</f>
        <v>9450</v>
      </c>
      <c r="E7" s="30" t="s">
        <v>13</v>
      </c>
      <c r="F7" s="31">
        <f>B7</f>
        <v>0.21</v>
      </c>
      <c r="G7" s="22" t="s">
        <v>14</v>
      </c>
      <c r="H7" s="23">
        <f>ROUND($H$6*F7,2)</f>
        <v>0</v>
      </c>
    </row>
    <row r="8" spans="1:10" ht="15" thickBot="1" x14ac:dyDescent="0.35">
      <c r="A8" s="32" t="s">
        <v>15</v>
      </c>
      <c r="B8" s="33"/>
      <c r="C8" s="34"/>
      <c r="D8" s="35">
        <f>SUM(D6:D7)</f>
        <v>54450</v>
      </c>
      <c r="E8" s="32" t="s">
        <v>16</v>
      </c>
      <c r="F8" s="33"/>
      <c r="G8" s="34"/>
      <c r="H8" s="35">
        <f>SUM(H6:H7)</f>
        <v>0</v>
      </c>
    </row>
    <row r="9" spans="1:10" ht="15" thickBot="1" x14ac:dyDescent="0.35"/>
    <row r="10" spans="1:10" ht="15" thickBot="1" x14ac:dyDescent="0.35">
      <c r="A10" s="36"/>
      <c r="F10" s="37" t="s">
        <v>17</v>
      </c>
      <c r="G10" s="38"/>
      <c r="H10" s="37" t="s">
        <v>18</v>
      </c>
      <c r="I10" s="38"/>
    </row>
    <row r="11" spans="1:10" x14ac:dyDescent="0.3">
      <c r="A11" s="39" t="s">
        <v>19</v>
      </c>
      <c r="B11" s="39" t="s">
        <v>20</v>
      </c>
      <c r="C11" s="39" t="s">
        <v>21</v>
      </c>
      <c r="D11" s="40" t="s">
        <v>22</v>
      </c>
      <c r="E11" s="41" t="s">
        <v>23</v>
      </c>
      <c r="F11" s="41" t="s">
        <v>24</v>
      </c>
      <c r="G11" s="39" t="s">
        <v>25</v>
      </c>
      <c r="H11" s="39" t="s">
        <v>26</v>
      </c>
      <c r="I11" s="39" t="s">
        <v>27</v>
      </c>
    </row>
    <row r="12" spans="1:10" ht="28.8" x14ac:dyDescent="0.3">
      <c r="A12" s="42" t="s">
        <v>31</v>
      </c>
      <c r="B12" s="42" t="s">
        <v>32</v>
      </c>
      <c r="C12" s="50" t="s">
        <v>33</v>
      </c>
      <c r="D12" s="42"/>
      <c r="E12" s="43"/>
      <c r="F12" s="43"/>
      <c r="G12" s="44"/>
      <c r="H12" s="45"/>
      <c r="I12" s="46"/>
    </row>
    <row r="13" spans="1:10" x14ac:dyDescent="0.3">
      <c r="A13" s="42" t="s">
        <v>34</v>
      </c>
      <c r="B13" s="42" t="s">
        <v>35</v>
      </c>
      <c r="C13" s="42" t="s">
        <v>36</v>
      </c>
      <c r="D13" s="47"/>
      <c r="E13" s="43"/>
      <c r="F13" s="43"/>
      <c r="G13" s="48"/>
      <c r="H13" s="45"/>
      <c r="I13" s="46"/>
      <c r="J13" s="12" t="str">
        <f>+IF(H13&gt;F13,"Importe superior a importe máximo","")</f>
        <v/>
      </c>
    </row>
    <row r="14" spans="1:10" x14ac:dyDescent="0.3">
      <c r="B14" s="8" t="s">
        <v>37</v>
      </c>
      <c r="C14" s="49" t="s">
        <v>38</v>
      </c>
      <c r="D14" s="8" t="s">
        <v>39</v>
      </c>
      <c r="E14" s="10">
        <v>15</v>
      </c>
      <c r="F14" s="10">
        <v>2500</v>
      </c>
      <c r="G14" s="48">
        <f t="shared" ref="G14:G15" si="0">ROUND(E14*F14,2)</f>
        <v>37500</v>
      </c>
      <c r="H14" s="7"/>
      <c r="I14" s="46">
        <f t="shared" ref="I14:I15" si="1">ROUND(E14*H14,2)</f>
        <v>0</v>
      </c>
      <c r="J14" s="12" t="str">
        <f>+IF(H14&gt;F14,"Importe superior a importe máximo","")</f>
        <v/>
      </c>
    </row>
    <row r="15" spans="1:10" x14ac:dyDescent="0.3">
      <c r="B15" s="8" t="s">
        <v>37</v>
      </c>
      <c r="C15" s="8" t="s">
        <v>40</v>
      </c>
      <c r="D15" s="8" t="s">
        <v>39</v>
      </c>
      <c r="E15" s="10">
        <v>15</v>
      </c>
      <c r="F15" s="10">
        <v>500</v>
      </c>
      <c r="G15" s="48">
        <f t="shared" si="0"/>
        <v>7500</v>
      </c>
      <c r="H15" s="7"/>
      <c r="I15" s="46">
        <f t="shared" si="1"/>
        <v>0</v>
      </c>
      <c r="J15" s="12" t="str">
        <f>+IF(H15&gt;F15,"Importe superior a importe máximo","")</f>
        <v/>
      </c>
    </row>
  </sheetData>
  <sheetProtection algorithmName="SHA-512" hashValue="ZJGR8Qkbr6TxJ2jGvaTmULmIaj9Mc8gDO5uubcYmEhnwyZJbty4Zn79UxjLFnTgxrChxVS/+H8NTuT/XcdvLhQ==" saltValue="WxHO5RMlV1qQJWh72bYDS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C30CD-3C55-40E4-BA40-37542B93ACDA}">
  <dimension ref="A1:A6"/>
  <sheetViews>
    <sheetView workbookViewId="0">
      <selection activeCell="A3" sqref="A3"/>
    </sheetView>
  </sheetViews>
  <sheetFormatPr baseColWidth="10" defaultRowHeight="14.4" x14ac:dyDescent="0.3"/>
  <cols>
    <col min="1" max="1" width="72.21875" customWidth="1"/>
  </cols>
  <sheetData>
    <row r="1" spans="1:1" x14ac:dyDescent="0.3">
      <c r="A1" s="2" t="s">
        <v>28</v>
      </c>
    </row>
    <row r="2" spans="1:1" x14ac:dyDescent="0.3">
      <c r="A2" s="3" t="s">
        <v>29</v>
      </c>
    </row>
    <row r="3" spans="1:1" x14ac:dyDescent="0.3">
      <c r="A3" s="3" t="s">
        <v>30</v>
      </c>
    </row>
    <row r="4" spans="1:1" x14ac:dyDescent="0.3">
      <c r="A4" s="5"/>
    </row>
    <row r="5" spans="1:1" ht="39.6" customHeight="1" x14ac:dyDescent="0.3">
      <c r="A5" s="4"/>
    </row>
    <row r="6" spans="1:1" ht="35.4" customHeight="1" x14ac:dyDescent="0.3">
      <c r="A6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Notas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2024-10-10T09:25:40Z</dcterms:created>
  <dcterms:modified xsi:type="dcterms:W3CDTF">2025-02-14T13:00:58Z</dcterms:modified>
  <cp:category/>
  <cp:contentStatus/>
</cp:coreProperties>
</file>