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66925"/>
  <xr:revisionPtr revIDLastSave="0" documentId="8_{920044D8-EDF7-406B-A4FA-39CADC144A1A}" xr6:coauthVersionLast="47" xr6:coauthVersionMax="47" xr10:uidLastSave="{00000000-0000-0000-0000-000000000000}"/>
  <bookViews>
    <workbookView xWindow="28692" yWindow="-108" windowWidth="29016" windowHeight="15696" xr2:uid="{F043CD35-4EC0-4E73-B105-4F3FF39130F0}"/>
  </bookViews>
  <sheets>
    <sheet name="CERTO" sheetId="1" r:id="rId1"/>
    <sheet name="Presupuesto" sheetId="3" state="hidden" r:id="rId2"/>
    <sheet name="Ampliacion" sheetId="7" r:id="rId3"/>
    <sheet name="Glosario" sheetId="2" r:id="rId4"/>
  </sheets>
  <definedNames>
    <definedName name="_xlnm._FilterDatabase" localSheetId="0" hidden="1">CERTO!$A$1:$I$137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7" l="1"/>
  <c r="B2" i="7"/>
  <c r="E136" i="1" l="1"/>
  <c r="E137" i="1"/>
  <c r="E94" i="1"/>
  <c r="E95" i="1"/>
  <c r="E52" i="1"/>
  <c r="E53" i="1"/>
  <c r="G44" i="3"/>
  <c r="I44" i="3" s="1"/>
  <c r="F44" i="3"/>
  <c r="H44" i="3" s="1"/>
  <c r="G43" i="3"/>
  <c r="K43" i="3" s="1"/>
  <c r="F43" i="3"/>
  <c r="H43" i="3" s="1"/>
  <c r="H42" i="3"/>
  <c r="J42" i="3" s="1"/>
  <c r="G42" i="3"/>
  <c r="F41" i="3"/>
  <c r="G41" i="3"/>
  <c r="F40" i="3"/>
  <c r="G40" i="3"/>
  <c r="F39" i="3"/>
  <c r="E132" i="1"/>
  <c r="H38" i="3"/>
  <c r="L38" i="3" s="1"/>
  <c r="G38" i="3"/>
  <c r="F37" i="3"/>
  <c r="F36" i="3"/>
  <c r="G36" i="3"/>
  <c r="F35" i="3"/>
  <c r="E86" i="1"/>
  <c r="F34" i="3"/>
  <c r="E127" i="1"/>
  <c r="F33" i="3"/>
  <c r="E84" i="1"/>
  <c r="F32" i="3"/>
  <c r="G32" i="3"/>
  <c r="F31" i="3"/>
  <c r="E124" i="1"/>
  <c r="E123" i="1"/>
  <c r="F29" i="3"/>
  <c r="E122" i="1"/>
  <c r="F28" i="3"/>
  <c r="F27" i="3"/>
  <c r="F26" i="3"/>
  <c r="F25" i="3"/>
  <c r="F24" i="3"/>
  <c r="E117" i="1"/>
  <c r="F23" i="3"/>
  <c r="E74" i="1"/>
  <c r="F22" i="3"/>
  <c r="E115" i="1"/>
  <c r="H21" i="3"/>
  <c r="L21" i="3" s="1"/>
  <c r="G21" i="3"/>
  <c r="F20" i="3"/>
  <c r="E71" i="1"/>
  <c r="F19" i="3"/>
  <c r="F18" i="3"/>
  <c r="G18" i="3"/>
  <c r="E68" i="1"/>
  <c r="E67" i="1"/>
  <c r="F15" i="3"/>
  <c r="E108" i="1"/>
  <c r="F14" i="3"/>
  <c r="G14" i="3"/>
  <c r="H13" i="3"/>
  <c r="L13" i="3" s="1"/>
  <c r="G13" i="3"/>
  <c r="E105" i="1"/>
  <c r="F11" i="3"/>
  <c r="E104" i="1"/>
  <c r="H10" i="3"/>
  <c r="J10" i="3" s="1"/>
  <c r="G10" i="3"/>
  <c r="F9" i="3"/>
  <c r="E102" i="1"/>
  <c r="F8" i="3"/>
  <c r="F6" i="3"/>
  <c r="F5" i="3"/>
  <c r="I137" i="1" l="1"/>
  <c r="I95" i="1"/>
  <c r="I94" i="1"/>
  <c r="I136" i="1"/>
  <c r="I132" i="1"/>
  <c r="I86" i="1"/>
  <c r="I127" i="1"/>
  <c r="I84" i="1"/>
  <c r="I124" i="1"/>
  <c r="I123" i="1"/>
  <c r="I74" i="1"/>
  <c r="I115" i="1"/>
  <c r="I71" i="1"/>
  <c r="I68" i="1"/>
  <c r="I67" i="1"/>
  <c r="I105" i="1"/>
  <c r="I104" i="1"/>
  <c r="I102" i="1"/>
  <c r="G16" i="3"/>
  <c r="I16" i="3" s="1"/>
  <c r="G30" i="3"/>
  <c r="K30" i="3" s="1"/>
  <c r="H37" i="3"/>
  <c r="G104" i="1"/>
  <c r="H27" i="3"/>
  <c r="J27" i="3" s="1"/>
  <c r="G15" i="3"/>
  <c r="K15" i="3" s="1"/>
  <c r="G12" i="3"/>
  <c r="K12" i="3" s="1"/>
  <c r="H25" i="3"/>
  <c r="J25" i="3" s="1"/>
  <c r="H6" i="3"/>
  <c r="L6" i="3" s="1"/>
  <c r="H26" i="3"/>
  <c r="L26" i="3" s="1"/>
  <c r="H5" i="3"/>
  <c r="L5" i="3" s="1"/>
  <c r="H28" i="3"/>
  <c r="J28" i="3" s="1"/>
  <c r="G115" i="1"/>
  <c r="G37" i="3"/>
  <c r="I37" i="3" s="1"/>
  <c r="G11" i="3"/>
  <c r="I11" i="3" s="1"/>
  <c r="G28" i="3"/>
  <c r="K28" i="3" s="1"/>
  <c r="G108" i="1"/>
  <c r="H15" i="3"/>
  <c r="J15" i="3" s="1"/>
  <c r="G102" i="1"/>
  <c r="I122" i="1"/>
  <c r="G122" i="1"/>
  <c r="I108" i="1"/>
  <c r="I117" i="1"/>
  <c r="G117" i="1"/>
  <c r="E50" i="1"/>
  <c r="E41" i="1"/>
  <c r="E33" i="1"/>
  <c r="E24" i="1"/>
  <c r="E92" i="1"/>
  <c r="E83" i="1"/>
  <c r="E75" i="1"/>
  <c r="E66" i="1"/>
  <c r="E119" i="1"/>
  <c r="I119" i="1" s="1"/>
  <c r="E110" i="1"/>
  <c r="E99" i="1"/>
  <c r="G71" i="1"/>
  <c r="G124" i="1"/>
  <c r="H41" i="3"/>
  <c r="L41" i="3" s="1"/>
  <c r="E14" i="1"/>
  <c r="E49" i="1"/>
  <c r="E40" i="1"/>
  <c r="E32" i="1"/>
  <c r="E23" i="1"/>
  <c r="E91" i="1"/>
  <c r="E82" i="1"/>
  <c r="I82" i="1" s="1"/>
  <c r="E65" i="1"/>
  <c r="E126" i="1"/>
  <c r="E118" i="1"/>
  <c r="E109" i="1"/>
  <c r="G132" i="1"/>
  <c r="H22" i="3"/>
  <c r="J22" i="3" s="1"/>
  <c r="H19" i="3"/>
  <c r="J19" i="3" s="1"/>
  <c r="H23" i="3"/>
  <c r="L23" i="3" s="1"/>
  <c r="G27" i="3"/>
  <c r="K27" i="3" s="1"/>
  <c r="J38" i="3"/>
  <c r="E15" i="1"/>
  <c r="E48" i="1"/>
  <c r="E39" i="1"/>
  <c r="E31" i="1"/>
  <c r="E21" i="1"/>
  <c r="E90" i="1"/>
  <c r="E81" i="1"/>
  <c r="E73" i="1"/>
  <c r="E63" i="1"/>
  <c r="E134" i="1"/>
  <c r="E125" i="1"/>
  <c r="G86" i="1"/>
  <c r="E46" i="1"/>
  <c r="E38" i="1"/>
  <c r="E29" i="1"/>
  <c r="E20" i="1"/>
  <c r="E88" i="1"/>
  <c r="E80" i="1"/>
  <c r="E62" i="1"/>
  <c r="I62" i="1" s="1"/>
  <c r="E133" i="1"/>
  <c r="E116" i="1"/>
  <c r="E107" i="1"/>
  <c r="G95" i="1"/>
  <c r="H14" i="3"/>
  <c r="L14" i="3" s="1"/>
  <c r="F16" i="3"/>
  <c r="H20" i="3"/>
  <c r="J20" i="3" s="1"/>
  <c r="H24" i="3"/>
  <c r="L24" i="3" s="1"/>
  <c r="G29" i="3"/>
  <c r="K29" i="3" s="1"/>
  <c r="H36" i="3"/>
  <c r="J36" i="3" s="1"/>
  <c r="L42" i="3"/>
  <c r="E45" i="1"/>
  <c r="E37" i="1"/>
  <c r="E28" i="1"/>
  <c r="E87" i="1"/>
  <c r="I87" i="1" s="1"/>
  <c r="E79" i="1"/>
  <c r="E70" i="1"/>
  <c r="E60" i="1"/>
  <c r="G94" i="1"/>
  <c r="G84" i="1"/>
  <c r="H29" i="3"/>
  <c r="J29" i="3" s="1"/>
  <c r="H8" i="3"/>
  <c r="L8" i="3" s="1"/>
  <c r="H11" i="3"/>
  <c r="L11" i="3" s="1"/>
  <c r="H34" i="3"/>
  <c r="J34" i="3" s="1"/>
  <c r="E17" i="1"/>
  <c r="E44" i="1"/>
  <c r="E36" i="1"/>
  <c r="E27" i="1"/>
  <c r="E56" i="1"/>
  <c r="E78" i="1"/>
  <c r="E69" i="1"/>
  <c r="E59" i="1"/>
  <c r="E130" i="1"/>
  <c r="E113" i="1"/>
  <c r="G137" i="1"/>
  <c r="E18" i="1"/>
  <c r="E43" i="1"/>
  <c r="E35" i="1"/>
  <c r="E26" i="1"/>
  <c r="E85" i="1"/>
  <c r="E77" i="1"/>
  <c r="I77" i="1" s="1"/>
  <c r="E57" i="1"/>
  <c r="I57" i="1" s="1"/>
  <c r="E129" i="1"/>
  <c r="E121" i="1"/>
  <c r="E112" i="1"/>
  <c r="G74" i="1"/>
  <c r="G136" i="1"/>
  <c r="G9" i="3"/>
  <c r="I9" i="3" s="1"/>
  <c r="G17" i="3"/>
  <c r="I17" i="3" s="1"/>
  <c r="G31" i="3"/>
  <c r="K31" i="3" s="1"/>
  <c r="G35" i="3"/>
  <c r="K35" i="3" s="1"/>
  <c r="E42" i="1"/>
  <c r="E34" i="1"/>
  <c r="E25" i="1"/>
  <c r="E76" i="1"/>
  <c r="I76" i="1" s="1"/>
  <c r="E98" i="1"/>
  <c r="E128" i="1"/>
  <c r="E120" i="1"/>
  <c r="E111" i="1"/>
  <c r="E101" i="1"/>
  <c r="G127" i="1"/>
  <c r="L25" i="3"/>
  <c r="J37" i="3"/>
  <c r="L37" i="3"/>
  <c r="K40" i="3"/>
  <c r="I40" i="3"/>
  <c r="L44" i="3"/>
  <c r="J44" i="3"/>
  <c r="J6" i="3"/>
  <c r="K18" i="3"/>
  <c r="I18" i="3"/>
  <c r="K41" i="3"/>
  <c r="I41" i="3"/>
  <c r="I32" i="3"/>
  <c r="K32" i="3"/>
  <c r="K36" i="3"/>
  <c r="I36" i="3"/>
  <c r="I14" i="3"/>
  <c r="K14" i="3"/>
  <c r="H33" i="3"/>
  <c r="H39" i="3"/>
  <c r="J43" i="3"/>
  <c r="L43" i="3"/>
  <c r="H35" i="3"/>
  <c r="H40" i="3"/>
  <c r="F30" i="3"/>
  <c r="F12" i="3"/>
  <c r="G22" i="3"/>
  <c r="F17" i="3"/>
  <c r="J13" i="3"/>
  <c r="G8" i="3"/>
  <c r="I29" i="3"/>
  <c r="G19" i="3"/>
  <c r="G24" i="3"/>
  <c r="G5" i="3"/>
  <c r="H9" i="3"/>
  <c r="L10" i="3"/>
  <c r="G20" i="3"/>
  <c r="J21" i="3"/>
  <c r="G25" i="3"/>
  <c r="H32" i="3"/>
  <c r="G33" i="3"/>
  <c r="I43" i="3"/>
  <c r="H18" i="3"/>
  <c r="H31" i="3"/>
  <c r="G6" i="3"/>
  <c r="G26" i="3"/>
  <c r="G34" i="3"/>
  <c r="G39" i="3"/>
  <c r="K44" i="3"/>
  <c r="G23" i="3"/>
  <c r="I85" i="1" l="1"/>
  <c r="I70" i="1"/>
  <c r="I65" i="1"/>
  <c r="I81" i="1"/>
  <c r="I120" i="1"/>
  <c r="I90" i="1"/>
  <c r="I63" i="1"/>
  <c r="I73" i="1"/>
  <c r="I69" i="1"/>
  <c r="I128" i="1"/>
  <c r="I78" i="1"/>
  <c r="I50" i="1"/>
  <c r="I60" i="1"/>
  <c r="I79" i="1"/>
  <c r="I126" i="1"/>
  <c r="I92" i="1"/>
  <c r="I99" i="1"/>
  <c r="I56" i="1"/>
  <c r="I130" i="1"/>
  <c r="I66" i="1"/>
  <c r="L27" i="3"/>
  <c r="K16" i="3"/>
  <c r="L34" i="3"/>
  <c r="G92" i="1"/>
  <c r="G73" i="1"/>
  <c r="I30" i="3"/>
  <c r="I12" i="3"/>
  <c r="G99" i="1"/>
  <c r="G56" i="1"/>
  <c r="I15" i="3"/>
  <c r="G130" i="1"/>
  <c r="J14" i="3"/>
  <c r="G65" i="1"/>
  <c r="I35" i="3"/>
  <c r="G82" i="1"/>
  <c r="G80" i="1"/>
  <c r="J26" i="3"/>
  <c r="L28" i="3"/>
  <c r="L20" i="3"/>
  <c r="J24" i="3"/>
  <c r="L19" i="3"/>
  <c r="L15" i="3"/>
  <c r="J11" i="3"/>
  <c r="J41" i="3"/>
  <c r="L36" i="3"/>
  <c r="J8" i="3"/>
  <c r="L29" i="3"/>
  <c r="J5" i="3"/>
  <c r="I28" i="3"/>
  <c r="I27" i="3"/>
  <c r="I31" i="3"/>
  <c r="K37" i="3"/>
  <c r="J23" i="3"/>
  <c r="L22" i="3"/>
  <c r="K11" i="3"/>
  <c r="G119" i="1"/>
  <c r="G69" i="1"/>
  <c r="G60" i="1"/>
  <c r="K17" i="3"/>
  <c r="K9" i="3"/>
  <c r="G128" i="1"/>
  <c r="I25" i="1"/>
  <c r="G113" i="1"/>
  <c r="I113" i="1"/>
  <c r="I98" i="1"/>
  <c r="G98" i="1"/>
  <c r="G27" i="1"/>
  <c r="I27" i="1"/>
  <c r="I121" i="1"/>
  <c r="G121" i="1"/>
  <c r="G76" i="1"/>
  <c r="I125" i="1"/>
  <c r="G125" i="1"/>
  <c r="G62" i="1"/>
  <c r="H17" i="3"/>
  <c r="L17" i="3" s="1"/>
  <c r="G110" i="1"/>
  <c r="G26" i="1"/>
  <c r="G68" i="1"/>
  <c r="I28" i="1"/>
  <c r="G28" i="1"/>
  <c r="H16" i="3"/>
  <c r="G109" i="1"/>
  <c r="G25" i="1"/>
  <c r="G67" i="1"/>
  <c r="G88" i="1"/>
  <c r="I88" i="1"/>
  <c r="G78" i="1"/>
  <c r="G70" i="1"/>
  <c r="I118" i="1"/>
  <c r="G118" i="1"/>
  <c r="I83" i="1"/>
  <c r="G83" i="1"/>
  <c r="I101" i="1"/>
  <c r="G101" i="1"/>
  <c r="I59" i="1"/>
  <c r="G59" i="1"/>
  <c r="G79" i="1"/>
  <c r="G126" i="1"/>
  <c r="G90" i="1"/>
  <c r="G66" i="1"/>
  <c r="I134" i="1"/>
  <c r="G134" i="1"/>
  <c r="G120" i="1"/>
  <c r="I111" i="1"/>
  <c r="G111" i="1"/>
  <c r="G57" i="1"/>
  <c r="G29" i="1"/>
  <c r="I29" i="1"/>
  <c r="G24" i="1"/>
  <c r="I24" i="1"/>
  <c r="I26" i="1"/>
  <c r="G77" i="1"/>
  <c r="G107" i="1"/>
  <c r="I107" i="1"/>
  <c r="I129" i="1"/>
  <c r="G129" i="1"/>
  <c r="I75" i="1"/>
  <c r="G75" i="1"/>
  <c r="H12" i="3"/>
  <c r="L12" i="3" s="1"/>
  <c r="G63" i="1"/>
  <c r="G105" i="1"/>
  <c r="H30" i="3"/>
  <c r="G81" i="1"/>
  <c r="G123" i="1"/>
  <c r="I80" i="1"/>
  <c r="G85" i="1"/>
  <c r="I116" i="1"/>
  <c r="G116" i="1"/>
  <c r="I91" i="1"/>
  <c r="G91" i="1"/>
  <c r="I110" i="1"/>
  <c r="G87" i="1"/>
  <c r="I109" i="1"/>
  <c r="G112" i="1"/>
  <c r="I112" i="1"/>
  <c r="I133" i="1"/>
  <c r="G133" i="1"/>
  <c r="G23" i="1"/>
  <c r="I23" i="1"/>
  <c r="G50" i="1"/>
  <c r="K34" i="3"/>
  <c r="I34" i="3"/>
  <c r="K6" i="3"/>
  <c r="I6" i="3"/>
  <c r="L33" i="3"/>
  <c r="J33" i="3"/>
  <c r="L40" i="3"/>
  <c r="J40" i="3"/>
  <c r="I20" i="3"/>
  <c r="K20" i="3"/>
  <c r="I19" i="3"/>
  <c r="K19" i="3"/>
  <c r="K39" i="3"/>
  <c r="I39" i="3"/>
  <c r="K8" i="3"/>
  <c r="I8" i="3"/>
  <c r="L35" i="3"/>
  <c r="J35" i="3"/>
  <c r="I33" i="3"/>
  <c r="K33" i="3"/>
  <c r="K26" i="3"/>
  <c r="I26" i="3"/>
  <c r="J32" i="3"/>
  <c r="L32" i="3"/>
  <c r="J9" i="3"/>
  <c r="L9" i="3"/>
  <c r="J31" i="3"/>
  <c r="L31" i="3"/>
  <c r="I25" i="3"/>
  <c r="K25" i="3"/>
  <c r="I5" i="3"/>
  <c r="K5" i="3"/>
  <c r="G45" i="3"/>
  <c r="K22" i="3"/>
  <c r="I22" i="3"/>
  <c r="K23" i="3"/>
  <c r="I23" i="3"/>
  <c r="L18" i="3"/>
  <c r="J18" i="3"/>
  <c r="I24" i="3"/>
  <c r="K24" i="3"/>
  <c r="L39" i="3"/>
  <c r="J39" i="3"/>
  <c r="J12" i="3" l="1"/>
  <c r="J17" i="3"/>
  <c r="H45" i="3"/>
  <c r="J30" i="3"/>
  <c r="L16" i="3"/>
  <c r="J16" i="3"/>
  <c r="L30" i="3"/>
  <c r="K45" i="3"/>
  <c r="I45" i="3"/>
  <c r="J45" i="3" l="1"/>
  <c r="L45" i="3"/>
  <c r="G31" i="1"/>
  <c r="I31" i="1"/>
  <c r="G32" i="1"/>
  <c r="I32" i="1"/>
  <c r="G33" i="1"/>
  <c r="I33" i="1"/>
  <c r="G34" i="1"/>
  <c r="I34" i="1"/>
  <c r="G35" i="1"/>
  <c r="I35" i="1"/>
  <c r="G36" i="1"/>
  <c r="I36" i="1"/>
  <c r="I53" i="1" l="1"/>
  <c r="G53" i="1"/>
  <c r="I52" i="1"/>
  <c r="G52" i="1"/>
  <c r="I49" i="1"/>
  <c r="G49" i="1"/>
  <c r="I48" i="1"/>
  <c r="G48" i="1"/>
  <c r="I37" i="1"/>
  <c r="I38" i="1"/>
  <c r="I39" i="1"/>
  <c r="I40" i="1"/>
  <c r="I41" i="1"/>
  <c r="I42" i="1"/>
  <c r="I43" i="1"/>
  <c r="I44" i="1"/>
  <c r="I45" i="1"/>
  <c r="I46" i="1"/>
  <c r="G37" i="1"/>
  <c r="G38" i="1"/>
  <c r="G39" i="1"/>
  <c r="G40" i="1"/>
  <c r="G41" i="1"/>
  <c r="G42" i="1"/>
  <c r="G43" i="1"/>
  <c r="G44" i="1"/>
  <c r="G45" i="1"/>
  <c r="G46" i="1"/>
  <c r="I14" i="1" l="1"/>
  <c r="I15" i="1"/>
  <c r="I17" i="1"/>
  <c r="I18" i="1"/>
  <c r="I20" i="1"/>
  <c r="I21" i="1"/>
  <c r="G14" i="1"/>
  <c r="D6" i="1" s="1"/>
  <c r="G15" i="1"/>
  <c r="G17" i="1"/>
  <c r="G18" i="1"/>
  <c r="G20" i="1"/>
  <c r="G21" i="1"/>
  <c r="F7" i="1"/>
  <c r="H6" i="1" l="1"/>
  <c r="D4" i="1"/>
  <c r="D7" i="1"/>
  <c r="D8" i="1" s="1"/>
  <c r="D5" i="1"/>
  <c r="H7" i="1" l="1"/>
  <c r="H8" i="1" s="1"/>
  <c r="D3" i="1"/>
  <c r="H4" i="1"/>
  <c r="H5" i="1"/>
  <c r="H3" i="1" l="1"/>
</calcChain>
</file>

<file path=xl/sharedStrings.xml><?xml version="1.0" encoding="utf-8"?>
<sst xmlns="http://schemas.openxmlformats.org/spreadsheetml/2006/main" count="686" uniqueCount="263">
  <si>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</si>
  <si>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</si>
  <si>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</si>
  <si>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</si>
  <si>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</si>
  <si>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</si>
  <si>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</si>
  <si>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</si>
  <si>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</si>
  <si>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</si>
  <si>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</si>
  <si>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</si>
  <si>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</si>
  <si>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</si>
  <si>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</si>
  <si>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</si>
  <si>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</si>
  <si>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</si>
  <si>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</si>
  <si>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</si>
  <si>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</si>
  <si>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</si>
  <si>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</si>
  <si>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</si>
  <si>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</si>
  <si>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</si>
  <si>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</si>
  <si>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</si>
  <si>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</si>
  <si>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</si>
  <si>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</si>
  <si>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</si>
  <si>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</si>
  <si>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</si>
  <si>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Producto</t>
  </si>
  <si>
    <t>M365 E3 FromSA Unified ShrdSvr ALNG SubsVL MVL PerUsr</t>
  </si>
  <si>
    <t>M365 E3 Unified Existing Customer Sub Per User</t>
  </si>
  <si>
    <t>Win Enterprise Device ALng SA</t>
  </si>
  <si>
    <t>M365 Apps Enterprise Device Sub Per Device</t>
  </si>
  <si>
    <t>AAD-33200</t>
  </si>
  <si>
    <t>AAD-33204</t>
  </si>
  <si>
    <t>KV3-00368</t>
  </si>
  <si>
    <t>1GJ-00001</t>
  </si>
  <si>
    <t>1.3</t>
  </si>
  <si>
    <t>M365 F3 FUSL Sub Per User</t>
  </si>
  <si>
    <t>M365 F1 Sub Per User</t>
  </si>
  <si>
    <t>JFX-00003</t>
  </si>
  <si>
    <t>1PI-00001</t>
  </si>
  <si>
    <t>PERFIL 1</t>
  </si>
  <si>
    <t>PERFIL 2</t>
  </si>
  <si>
    <t>PERFIL 3</t>
  </si>
  <si>
    <t xml:space="preserve">Usuarios con Equipo </t>
  </si>
  <si>
    <t xml:space="preserve"> Usuarios sin equipo</t>
  </si>
  <si>
    <t>Equipos compartidos</t>
  </si>
  <si>
    <t>1.4</t>
  </si>
  <si>
    <t>Additional product</t>
  </si>
  <si>
    <t>Exchange Server Ent ALng SA</t>
  </si>
  <si>
    <t>Project Professional ALng SA 1 Server CAL</t>
  </si>
  <si>
    <t>Project Professional ALng LSA 1 Server CAL</t>
  </si>
  <si>
    <t>Project Standard ALng SA</t>
  </si>
  <si>
    <t>Project Standard ALng LSA</t>
  </si>
  <si>
    <t>SharePoint Server ALng SA</t>
  </si>
  <si>
    <t>SQL CAL ALng SA User CAL</t>
  </si>
  <si>
    <t>SQL Server Enterprise Core ALng SA 2L</t>
  </si>
  <si>
    <t>SQL Server Standard ALng SA</t>
  </si>
  <si>
    <t>SQL Server Standard Core ALng SA 2L</t>
  </si>
  <si>
    <t>SQL Server Standard Core ALng LSA 2L</t>
  </si>
  <si>
    <t>SfBSvr ALNG SA MVL</t>
  </si>
  <si>
    <t>Visio Professional ALng SA</t>
  </si>
  <si>
    <t>Visio Professional ALng LSA</t>
  </si>
  <si>
    <t>Visual Studio Ent MSDN ALng SA</t>
  </si>
  <si>
    <t>Visual Studio Pro MSDN ALng SA</t>
  </si>
  <si>
    <t>395-02504</t>
  </si>
  <si>
    <t>H30-00238</t>
  </si>
  <si>
    <t>H30-00237</t>
  </si>
  <si>
    <t>076-01912</t>
  </si>
  <si>
    <t>076-01776</t>
  </si>
  <si>
    <t>H04-00268</t>
  </si>
  <si>
    <t>359-00961</t>
  </si>
  <si>
    <t>7JQ-00343</t>
  </si>
  <si>
    <t>228-04433</t>
  </si>
  <si>
    <t>7NQ-00292</t>
  </si>
  <si>
    <t>7NQ-00302</t>
  </si>
  <si>
    <t>5HU-00216</t>
  </si>
  <si>
    <t>D87-01159</t>
  </si>
  <si>
    <t>D87-01057</t>
  </si>
  <si>
    <t>MX3-00117</t>
  </si>
  <si>
    <t>77D-00111</t>
  </si>
  <si>
    <t>ADDITIONAL</t>
  </si>
  <si>
    <t>1.5</t>
  </si>
  <si>
    <t>SCE</t>
  </si>
  <si>
    <t>CIS Suite Standard Core ALng SA 2L</t>
  </si>
  <si>
    <t>CIS Suite Standard Core ALng LSA 2L</t>
  </si>
  <si>
    <t>CIS Suite Datacenter Core ALng SA 2L</t>
  </si>
  <si>
    <t>9GA-00313</t>
  </si>
  <si>
    <t>9GA-00006</t>
  </si>
  <si>
    <t>9GS-00135</t>
  </si>
  <si>
    <t>1.6</t>
  </si>
  <si>
    <t>SOPORTE ENTERPRISE UNIFICADO</t>
  </si>
  <si>
    <t>SOPORTE</t>
  </si>
  <si>
    <t>Unified Base Enterprise Alng PES Product Support Services-Unifeid Base Enterprise</t>
  </si>
  <si>
    <t>Unified AddOn Enterprise Alng Infra Alng PES PSS Support</t>
  </si>
  <si>
    <t>HQ1-00001</t>
  </si>
  <si>
    <t>U8H-00001</t>
  </si>
  <si>
    <t>Additional OLSs</t>
  </si>
  <si>
    <t>OLS</t>
  </si>
  <si>
    <t>1.7</t>
  </si>
  <si>
    <t>Exchange Online Kiosk Sub Per User</t>
  </si>
  <si>
    <t>Power BI Pro Sub Per User</t>
  </si>
  <si>
    <t>Power Automate Sub Per User</t>
  </si>
  <si>
    <t>Power Apps Premium Sub Per User</t>
  </si>
  <si>
    <t>M365 Copilot Sub Add-on</t>
  </si>
  <si>
    <t>Teams Premium Introductory Pricing Sub Per User</t>
  </si>
  <si>
    <t>Azure prepayment</t>
  </si>
  <si>
    <t>7TC-00001</t>
  </si>
  <si>
    <t>NK4-00002</t>
  </si>
  <si>
    <t>SPU-00002</t>
  </si>
  <si>
    <t>SEJ-00002</t>
  </si>
  <si>
    <t>83I-00001</t>
  </si>
  <si>
    <t>WFI-00005</t>
  </si>
  <si>
    <t>6QK-00001</t>
  </si>
  <si>
    <t>Gastos Generales</t>
  </si>
  <si>
    <t>Beneficio industrial</t>
  </si>
  <si>
    <t>SKU</t>
  </si>
  <si>
    <t>Cantidad</t>
  </si>
  <si>
    <t>UD</t>
  </si>
  <si>
    <t>Precio Unitario</t>
  </si>
  <si>
    <t>Precio Unitario Certo</t>
  </si>
  <si>
    <t>Importe Anual 1</t>
  </si>
  <si>
    <t>Importe Anual Certo 1</t>
  </si>
  <si>
    <t>Importe Anual 2</t>
  </si>
  <si>
    <t>Importe Anual 2 CERTO</t>
  </si>
  <si>
    <t>Importe Anual 3</t>
  </si>
  <si>
    <t>Importe Anual 3 CERTO</t>
  </si>
  <si>
    <t xml:space="preserve">Perfil 1: Usuarios con Equipo </t>
  </si>
  <si>
    <t>Perfil 2: Equipos compartidos</t>
  </si>
  <si>
    <t>Perfil 3: Usuarios sin equipo</t>
  </si>
  <si>
    <t>Año 1</t>
  </si>
  <si>
    <t>Año 2</t>
  </si>
  <si>
    <t>2</t>
  </si>
  <si>
    <t>2.1</t>
  </si>
  <si>
    <t>2.2</t>
  </si>
  <si>
    <t>2.3</t>
  </si>
  <si>
    <t>2.4</t>
  </si>
  <si>
    <t>2.5</t>
  </si>
  <si>
    <t>2.6</t>
  </si>
  <si>
    <t>2.7</t>
  </si>
  <si>
    <t>3</t>
  </si>
  <si>
    <t>Año 3</t>
  </si>
  <si>
    <t>3.1</t>
  </si>
  <si>
    <t>3.2</t>
  </si>
  <si>
    <t>3.3</t>
  </si>
  <si>
    <t>3.4</t>
  </si>
  <si>
    <t>3.5</t>
  </si>
  <si>
    <t>3.6</t>
  </si>
  <si>
    <t>3.7</t>
  </si>
  <si>
    <t>KV3-00381</t>
  </si>
  <si>
    <t>Enterprise Products</t>
  </si>
  <si>
    <t>Enterprise Online Services</t>
  </si>
  <si>
    <t>AAD-33196</t>
  </si>
  <si>
    <t xml:space="preserve">Win E3 ALng Sub Per User
</t>
  </si>
  <si>
    <t xml:space="preserve">Win E3 AO Win Enterprise Device ALng Sub
</t>
  </si>
  <si>
    <t>AAA-10787</t>
  </si>
  <si>
    <t>AAA-10744</t>
  </si>
  <si>
    <t xml:space="preserve">M365 E3 Original Existing Customer SU M365 F3 Sub Per User
</t>
  </si>
  <si>
    <t>AAA-89961</t>
  </si>
  <si>
    <t xml:space="preserve">M365 E3 Unified Existing Customer Sub Per User
</t>
  </si>
  <si>
    <t xml:space="preserve">M365 Apps Enterprise Device Sub Per Device
</t>
  </si>
  <si>
    <t xml:space="preserve">Project Professional ALng LSA 1 Server CAL
</t>
  </si>
  <si>
    <t xml:space="preserve">Project Standard ALng LSA
</t>
  </si>
  <si>
    <t xml:space="preserve">Visio Professional ALng LSA
</t>
  </si>
  <si>
    <t xml:space="preserve">Visual Studio Ent MSDN ALng LSA
</t>
  </si>
  <si>
    <t xml:space="preserve">Visual Studio Pro MSDN ALng LSA
</t>
  </si>
  <si>
    <t xml:space="preserve">Exchange Server Ent ALng LSA
</t>
  </si>
  <si>
    <t xml:space="preserve">SfB Server ALng LSA
</t>
  </si>
  <si>
    <t xml:space="preserve">SharePoint Server ALng LSA
</t>
  </si>
  <si>
    <t xml:space="preserve">SQL CAL ALng LSA User CAL
</t>
  </si>
  <si>
    <t xml:space="preserve">SQL Server Enterprise Core ALng LSA 2L
</t>
  </si>
  <si>
    <t xml:space="preserve">SQL Server Standard ALng LSA
</t>
  </si>
  <si>
    <t xml:space="preserve">SQL Server Standard Core ALng LSA 2L
</t>
  </si>
  <si>
    <t>MX3-00115</t>
  </si>
  <si>
    <t>77D-00110</t>
  </si>
  <si>
    <t>395-02412</t>
  </si>
  <si>
    <t>5HU-00215</t>
  </si>
  <si>
    <t>H04-00232</t>
  </si>
  <si>
    <t>359-00960</t>
  </si>
  <si>
    <t>7JQ-00341</t>
  </si>
  <si>
    <t>228-04437</t>
  </si>
  <si>
    <t xml:space="preserve">Project Professional ALng SASU Project Standard 1 Server CAL
</t>
  </si>
  <si>
    <t xml:space="preserve">Visual Studio Ent with GitHub ALng SASU Visual Studio Ent MSDN
</t>
  </si>
  <si>
    <t xml:space="preserve">Visual Studio Pro with GitHub ALng SASU VS Pro w/MSDN
</t>
  </si>
  <si>
    <t xml:space="preserve">SQL Server Enterprise Core ALng SASU 2L SQL Svr Std
</t>
  </si>
  <si>
    <t>H30-00910</t>
  </si>
  <si>
    <t>QEJ-00005</t>
  </si>
  <si>
    <t>QEK-00004</t>
  </si>
  <si>
    <t>7JQ-00448</t>
  </si>
  <si>
    <t xml:space="preserve">Visual Studio Ent with GitHub ALng LSA
</t>
  </si>
  <si>
    <t xml:space="preserve">Visual Studio Pro with GitHub ALng LSA
</t>
  </si>
  <si>
    <t>QEJ-00001</t>
  </si>
  <si>
    <t>QEK-00001</t>
  </si>
  <si>
    <t>Additional Online Products</t>
  </si>
  <si>
    <t xml:space="preserve">M365 Copilot Sub Add-on
</t>
  </si>
  <si>
    <t xml:space="preserve">Exchange Online Kiosk Sub Per User
</t>
  </si>
  <si>
    <t xml:space="preserve">M365 F3 FUSL Sub Per User
</t>
  </si>
  <si>
    <t xml:space="preserve">Power Apps Premium Sub Per User
</t>
  </si>
  <si>
    <t xml:space="preserve">Power Automate Sub Per User
</t>
  </si>
  <si>
    <t xml:space="preserve">Power BI Pro Sub Per User
</t>
  </si>
  <si>
    <t xml:space="preserve">Teams Premium Introductory Pricing Sub Per User
</t>
  </si>
  <si>
    <t xml:space="preserve">M365 Copilot Sales SU M365 Copilot Managed Add-on
</t>
  </si>
  <si>
    <t xml:space="preserve">M365 Copilot Service SU M365 Copilot Managed Add-on
</t>
  </si>
  <si>
    <t>EP2-01827</t>
  </si>
  <si>
    <t>EP2-01829</t>
  </si>
  <si>
    <t xml:space="preserve">Exchange Online P1 Sub Per User
</t>
  </si>
  <si>
    <t xml:space="preserve">Exchange Online P2 Sub Per User
</t>
  </si>
  <si>
    <t xml:space="preserve">M365 Copilot Sales Sub Add-on
</t>
  </si>
  <si>
    <t xml:space="preserve">M365 Copilot Service Sub Add-on
</t>
  </si>
  <si>
    <t xml:space="preserve">O365 F3 Sub Per User
</t>
  </si>
  <si>
    <t xml:space="preserve">Power Automate Premium Sub Per User
</t>
  </si>
  <si>
    <t>TRA-00047</t>
  </si>
  <si>
    <t>TQA-00001</t>
  </si>
  <si>
    <t>EP2-01826</t>
  </si>
  <si>
    <t>EP2-01828</t>
  </si>
  <si>
    <t>TPA-00001</t>
  </si>
  <si>
    <t>1O4-00001</t>
  </si>
  <si>
    <t xml:space="preserve">CIS Suite Datacenter Core ALng LSA 2L
</t>
  </si>
  <si>
    <t xml:space="preserve">CIS Suite Standard Core ALng LSA 2L
</t>
  </si>
  <si>
    <t>9GS-00495</t>
  </si>
  <si>
    <t xml:space="preserve">CIS Suite Datacenter Core ALng SASU 2L CIS Std Core
</t>
  </si>
  <si>
    <t>9GS-00136</t>
  </si>
  <si>
    <t xml:space="preserve">CIS Suite Standard Core ALng Sub 2L
</t>
  </si>
  <si>
    <t>9GA-00312</t>
  </si>
  <si>
    <t>L*A</t>
  </si>
  <si>
    <t>L*M</t>
  </si>
  <si>
    <t>Precio Unitario Máximo</t>
  </si>
  <si>
    <t>Media de los precios unitarios ofertados</t>
  </si>
  <si>
    <t>Part Number</t>
  </si>
  <si>
    <t>True-Ups - Profile 2 Products</t>
  </si>
  <si>
    <t xml:space="preserve">Win Enterprise Device ALng Upgrade SA
</t>
  </si>
  <si>
    <t>Step-Ups - Enterprise Online Services</t>
  </si>
  <si>
    <t xml:space="preserve">M365 E5 Unified Existing Customer SU M365 E3 Sub Per User
</t>
  </si>
  <si>
    <t>Suggested Profile 2 Products</t>
  </si>
  <si>
    <t>Future Monthly -  Enterprise Online Services</t>
  </si>
  <si>
    <t>Future Monthly -  Profile 2 Online Services</t>
  </si>
  <si>
    <t>Additional Products</t>
  </si>
  <si>
    <t>True-Ups</t>
  </si>
  <si>
    <t>Step-Ups</t>
  </si>
  <si>
    <t>Higher Editions</t>
  </si>
  <si>
    <t>Online Services</t>
  </si>
  <si>
    <t>Server and Tools Products</t>
  </si>
  <si>
    <t>Server and Tools Products: Subscriptions</t>
  </si>
  <si>
    <t>Oferta</t>
  </si>
  <si>
    <t>Precio Unitario Máximo/ Mes</t>
  </si>
  <si>
    <t>Ampliaciones SCE</t>
  </si>
  <si>
    <t>Descripcion del producto</t>
  </si>
  <si>
    <t xml:space="preserve"> Subscripciones Mensuales</t>
  </si>
  <si>
    <t>Media de los precios unitarios máximos</t>
  </si>
  <si>
    <t>Notas a tener en cuenta en la cumplimentación de este archivo excel</t>
  </si>
  <si>
    <r>
      <rPr>
        <b/>
        <i/>
        <sz val="11"/>
        <color theme="1"/>
        <rFont val="Calibri"/>
        <family val="2"/>
        <scheme val="minor"/>
      </rPr>
      <t>2.</t>
    </r>
    <r>
      <rPr>
        <i/>
        <sz val="11"/>
        <color theme="1"/>
        <rFont val="Calibri"/>
        <family val="2"/>
        <scheme val="minor"/>
      </rPr>
      <t xml:space="preserve"> El precio ofertado en cada una de las partidas y/o unidades de la hoja CERTO no puede superar el precio unitario de licitación.  El incumplimiento de lo señalado anteriormente supondrá la exclusión de la oferta.</t>
    </r>
  </si>
  <si>
    <r>
      <rPr>
        <b/>
        <i/>
        <sz val="11"/>
        <color theme="1"/>
        <rFont val="Calibri"/>
        <family val="2"/>
        <scheme val="minor"/>
      </rPr>
      <t>3.</t>
    </r>
    <r>
      <rPr>
        <i/>
        <sz val="11"/>
        <color theme="1"/>
        <rFont val="Calibri"/>
        <family val="2"/>
        <scheme val="minor"/>
      </rPr>
      <t xml:space="preserve"> El precio ofertado en cada una de las partidas y/o unidades de la hoja Ampliación no puede superar el precio unitario máximo.  El incumplimiento de lo señalado anteriormente supondrá la exclusión de la oferta.</t>
    </r>
  </si>
  <si>
    <r>
      <rPr>
        <b/>
        <i/>
        <sz val="11"/>
        <color theme="1"/>
        <rFont val="Calibri"/>
        <family val="2"/>
        <scheme val="minor"/>
      </rPr>
      <t>4.</t>
    </r>
    <r>
      <rPr>
        <i/>
        <sz val="11"/>
        <color theme="1"/>
        <rFont val="Calibri"/>
        <family val="2"/>
        <scheme val="minor"/>
      </rPr>
      <t xml:space="preserve"> Serán excluidas las ofertas que excedan del presupuesto de licitación (tanto sin IVA como con IVA).</t>
    </r>
  </si>
  <si>
    <r>
      <rPr>
        <b/>
        <i/>
        <sz val="11"/>
        <color theme="1"/>
        <rFont val="Calibri"/>
        <family val="2"/>
        <scheme val="minor"/>
      </rPr>
      <t>1.</t>
    </r>
    <r>
      <rPr>
        <i/>
        <sz val="11"/>
        <color theme="1"/>
        <rFont val="Calibri"/>
        <family val="2"/>
        <scheme val="minor"/>
      </rPr>
      <t xml:space="preserve"> Se deberá cumplimentar tanto la hoja denominada “CERTO” como la hoja denominada “Ampliaciones”.</t>
    </r>
  </si>
  <si>
    <r>
      <rPr>
        <b/>
        <i/>
        <sz val="11"/>
        <color theme="1"/>
        <rFont val="Calibri"/>
        <family val="2"/>
        <scheme val="minor"/>
      </rPr>
      <t>5.</t>
    </r>
    <r>
      <rPr>
        <i/>
        <sz val="11"/>
        <color theme="1"/>
        <rFont val="Calibri"/>
        <family val="2"/>
        <scheme val="minor"/>
      </rPr>
      <t xml:space="preserve"> Los precios unitarios deben incluir Gastos Generales y Beneficio Industrial.</t>
    </r>
  </si>
  <si>
    <t>SfB Server ALng LSA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</si>
</sst>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00"/>
  </numFmts>
  <fonts count="19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sz val="9"/>
      <color theme="1"/>
      <name val="Segoe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sz val="12"/>
      <name val="Segoe Semibold"/>
      <family val="2"/>
    </font>
    <font>
      <b/>
      <sz val="9"/>
      <name val="Segoe"/>
      <family val="2"/>
    </font>
    <font>
      <b/>
      <sz val="7"/>
      <name val="Segoe"/>
      <family val="2"/>
    </font>
    <font>
      <sz val="9"/>
      <name val="Segoe"/>
      <family val="2"/>
    </font>
    <font>
      <u/>
      <sz val="10"/>
      <color rgb="FF0000FF"/>
      <name val="Arial"/>
      <family val="2"/>
    </font>
    <font>
      <sz val="14"/>
      <name val="Segoe Semibold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548DD4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auto="1"/>
      </left>
      <right style="thin">
        <color rgb="FFD9D9D9"/>
      </right>
      <top style="thin">
        <color auto="1"/>
      </top>
      <bottom style="thin">
        <color auto="1"/>
      </bottom>
      <diagonal/>
    </border>
    <border>
      <left style="thin">
        <color rgb="FFD9D9D9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D9D9D9"/>
      </right>
      <top/>
      <bottom style="thin">
        <color auto="1"/>
      </bottom>
      <diagonal/>
    </border>
    <border>
      <left/>
      <right style="thin">
        <color rgb="FFD9D9D9"/>
      </right>
      <top/>
      <bottom style="thin">
        <color auto="1"/>
      </bottom>
      <diagonal/>
    </border>
    <border>
      <left style="thin">
        <color rgb="FFD9D9D9"/>
      </left>
      <right style="thin">
        <color rgb="FFD9D9D9"/>
      </right>
      <top/>
      <bottom style="thin">
        <color auto="1"/>
      </bottom>
      <diagonal/>
    </border>
    <border>
      <left style="thin">
        <color rgb="FFD9D9D9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D9D9D9"/>
      </right>
      <top/>
      <bottom style="thin">
        <color auto="1"/>
      </bottom>
      <diagonal/>
    </border>
    <border>
      <left style="thin">
        <color rgb="FFD9D9D9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rgb="FFD9D9D9"/>
      </right>
      <top/>
      <bottom/>
      <diagonal/>
    </border>
    <border>
      <left/>
      <right style="thin">
        <color rgb="FFD9D9D9"/>
      </right>
      <top/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/>
      <top/>
      <bottom/>
      <diagonal/>
    </border>
    <border>
      <left/>
      <right style="thin">
        <color rgb="FFD9D9D9"/>
      </right>
      <top style="thin">
        <color auto="1"/>
      </top>
      <bottom style="thin">
        <color auto="1"/>
      </bottom>
      <diagonal/>
    </border>
    <border>
      <left style="thin">
        <color rgb="FFD9D9D9"/>
      </left>
      <right style="thin">
        <color rgb="FFD9D9D9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rgb="FFD9D9D9"/>
      </right>
      <top style="medium">
        <color auto="1"/>
      </top>
      <bottom style="medium">
        <color auto="1"/>
      </bottom>
      <diagonal/>
    </border>
    <border>
      <left/>
      <right style="thin">
        <color rgb="FFD9D9D9"/>
      </right>
      <top style="medium">
        <color auto="1"/>
      </top>
      <bottom style="medium">
        <color auto="1"/>
      </bottom>
      <diagonal/>
    </border>
    <border>
      <left style="thin">
        <color rgb="FFD9D9D9"/>
      </left>
      <right style="thin">
        <color rgb="FFD9D9D9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rgb="FFD9D9D9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rgb="FFD9D9D9"/>
      </right>
      <top style="thin">
        <color auto="1"/>
      </top>
      <bottom/>
      <diagonal/>
    </border>
    <border>
      <left/>
      <right style="thin">
        <color rgb="FFD9D9D9"/>
      </right>
      <top style="thin">
        <color auto="1"/>
      </top>
      <bottom/>
      <diagonal/>
    </border>
    <border>
      <left style="thin">
        <color rgb="FFD9D9D9"/>
      </left>
      <right style="thin">
        <color rgb="FFD9D9D9"/>
      </right>
      <top style="thin">
        <color auto="1"/>
      </top>
      <bottom/>
      <diagonal/>
    </border>
    <border>
      <left style="thin">
        <color rgb="FFD9D9D9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D9D9D9"/>
      </right>
      <top style="thin">
        <color auto="1"/>
      </top>
      <bottom/>
      <diagonal/>
    </border>
    <border>
      <left style="thin">
        <color rgb="FFD9D9D9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D9D9D9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D9D9D9"/>
      </right>
      <top style="medium">
        <color auto="1"/>
      </top>
      <bottom/>
      <diagonal/>
    </border>
    <border>
      <left/>
      <right style="thin">
        <color rgb="FFD9D9D9"/>
      </right>
      <top style="medium">
        <color auto="1"/>
      </top>
      <bottom/>
      <diagonal/>
    </border>
    <border>
      <left style="thin">
        <color rgb="FFD9D9D9"/>
      </left>
      <right style="thin">
        <color rgb="FFD9D9D9"/>
      </right>
      <top style="medium">
        <color auto="1"/>
      </top>
      <bottom/>
      <diagonal/>
    </border>
    <border>
      <left style="thin">
        <color rgb="FFD9D9D9"/>
      </left>
      <right/>
      <top style="medium">
        <color auto="1"/>
      </top>
      <bottom/>
      <diagonal/>
    </border>
    <border>
      <left style="thin">
        <color rgb="FFD9D9D9"/>
      </left>
      <right/>
      <top style="thin">
        <color auto="1"/>
      </top>
      <bottom/>
      <diagonal/>
    </border>
    <border>
      <left style="thin">
        <color rgb="FFD9D9D9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4" fontId="5" fillId="0" borderId="0" applyFont="0" applyFill="0" applyBorder="0" applyAlignment="0" applyProtection="0"/>
    <xf numFmtId="0" fontId="11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2" fillId="0" borderId="0"/>
    <xf numFmtId="0" fontId="17" fillId="0" borderId="0"/>
    <xf numFmtId="0" fontId="11" fillId="0" borderId="0"/>
  </cellStyleXfs>
  <cellXfs count="206">
    <xf numFmtId="0" fontId="0" fillId="0" borderId="0" xfId="0"/>
    <xf numFmtId="0" fontId="3" fillId="0" borderId="0" xfId="0" applyFont="1"/>
    <xf numFmtId="0" fontId="0" fillId="6" borderId="0" xfId="0" applyFill="1"/>
    <xf numFmtId="0" fontId="6" fillId="7" borderId="9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/>
    </xf>
    <xf numFmtId="0" fontId="6" fillId="8" borderId="0" xfId="0" applyFont="1" applyFill="1" applyAlignment="1">
      <alignment vertical="center" wrapText="1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 wrapText="1"/>
    </xf>
    <xf numFmtId="44" fontId="0" fillId="0" borderId="0" xfId="1" applyFont="1"/>
    <xf numFmtId="44" fontId="0" fillId="0" borderId="0" xfId="0" applyNumberFormat="1"/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 wrapText="1"/>
    </xf>
    <xf numFmtId="0" fontId="7" fillId="0" borderId="19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 wrapText="1"/>
    </xf>
    <xf numFmtId="0" fontId="6" fillId="8" borderId="20" xfId="0" applyFont="1" applyFill="1" applyBorder="1" applyAlignment="1">
      <alignment vertical="center" wrapText="1"/>
    </xf>
    <xf numFmtId="0" fontId="6" fillId="8" borderId="21" xfId="0" applyFont="1" applyFill="1" applyBorder="1" applyAlignment="1">
      <alignment vertical="center" wrapText="1"/>
    </xf>
    <xf numFmtId="0" fontId="7" fillId="0" borderId="18" xfId="0" applyFont="1" applyBorder="1" applyAlignment="1">
      <alignment horizontal="right" vertical="center"/>
    </xf>
    <xf numFmtId="44" fontId="0" fillId="0" borderId="18" xfId="1" applyFont="1" applyBorder="1"/>
    <xf numFmtId="44" fontId="0" fillId="0" borderId="18" xfId="0" applyNumberFormat="1" applyBorder="1"/>
    <xf numFmtId="0" fontId="0" fillId="0" borderId="18" xfId="0" applyBorder="1"/>
    <xf numFmtId="1" fontId="0" fillId="0" borderId="18" xfId="0" applyNumberFormat="1" applyBorder="1"/>
    <xf numFmtId="4" fontId="3" fillId="3" borderId="0" xfId="0" applyNumberFormat="1" applyFont="1" applyFill="1" applyProtection="1">
      <protection locked="0"/>
    </xf>
    <xf numFmtId="4" fontId="3" fillId="5" borderId="3" xfId="0" applyNumberFormat="1" applyFont="1" applyFill="1" applyBorder="1"/>
    <xf numFmtId="0" fontId="6" fillId="7" borderId="9" xfId="0" applyFont="1" applyFill="1" applyBorder="1" applyAlignment="1">
      <alignment horizontal="left" vertical="center"/>
    </xf>
    <xf numFmtId="4" fontId="14" fillId="9" borderId="18" xfId="0" applyNumberFormat="1" applyFont="1" applyFill="1" applyBorder="1" applyAlignment="1">
      <alignment horizontal="center" vertical="center" wrapText="1"/>
    </xf>
    <xf numFmtId="4" fontId="14" fillId="9" borderId="46" xfId="0" applyNumberFormat="1" applyFont="1" applyFill="1" applyBorder="1" applyAlignment="1">
      <alignment horizontal="center" vertical="center" wrapText="1"/>
    </xf>
    <xf numFmtId="4" fontId="9" fillId="0" borderId="18" xfId="0" quotePrefix="1" applyNumberFormat="1" applyFont="1" applyBorder="1" applyAlignment="1">
      <alignment horizontal="right" vertical="center"/>
    </xf>
    <xf numFmtId="4" fontId="9" fillId="0" borderId="46" xfId="0" quotePrefix="1" applyNumberFormat="1" applyFont="1" applyBorder="1" applyAlignment="1">
      <alignment horizontal="right" vertical="center"/>
    </xf>
    <xf numFmtId="4" fontId="14" fillId="9" borderId="38" xfId="0" applyNumberFormat="1" applyFont="1" applyFill="1" applyBorder="1" applyAlignment="1">
      <alignment vertical="center" wrapText="1"/>
    </xf>
    <xf numFmtId="2" fontId="9" fillId="0" borderId="30" xfId="0" applyNumberFormat="1" applyFont="1" applyBorder="1" applyAlignment="1">
      <alignment vertical="center"/>
    </xf>
    <xf numFmtId="2" fontId="16" fillId="0" borderId="31" xfId="0" applyNumberFormat="1" applyFont="1" applyBorder="1" applyAlignment="1">
      <alignment horizontal="right" vertical="center" wrapText="1"/>
    </xf>
    <xf numFmtId="4" fontId="9" fillId="0" borderId="53" xfId="0" quotePrefix="1" applyNumberFormat="1" applyFont="1" applyBorder="1" applyAlignment="1">
      <alignment horizontal="right" vertical="center"/>
    </xf>
    <xf numFmtId="2" fontId="9" fillId="0" borderId="31" xfId="0" applyNumberFormat="1" applyFont="1" applyBorder="1" applyAlignment="1">
      <alignment vertical="center"/>
    </xf>
    <xf numFmtId="4" fontId="14" fillId="9" borderId="30" xfId="0" applyNumberFormat="1" applyFont="1" applyFill="1" applyBorder="1" applyAlignment="1">
      <alignment horizontal="center" vertical="center" wrapText="1"/>
    </xf>
    <xf numFmtId="4" fontId="9" fillId="0" borderId="30" xfId="0" quotePrefix="1" applyNumberFormat="1" applyFont="1" applyBorder="1" applyAlignment="1">
      <alignment horizontal="right" vertical="center"/>
    </xf>
    <xf numFmtId="4" fontId="14" fillId="9" borderId="18" xfId="0" applyNumberFormat="1" applyFont="1" applyFill="1" applyBorder="1" applyAlignment="1">
      <alignment vertical="center" wrapText="1"/>
    </xf>
    <xf numFmtId="4" fontId="9" fillId="0" borderId="31" xfId="0" quotePrefix="1" applyNumberFormat="1" applyFont="1" applyBorder="1" applyAlignment="1">
      <alignment horizontal="right" vertical="center"/>
    </xf>
    <xf numFmtId="4" fontId="9" fillId="0" borderId="64" xfId="0" quotePrefix="1" applyNumberFormat="1" applyFont="1" applyBorder="1" applyAlignment="1">
      <alignment horizontal="right" vertical="center"/>
    </xf>
    <xf numFmtId="4" fontId="9" fillId="0" borderId="6" xfId="0" quotePrefix="1" applyNumberFormat="1" applyFont="1" applyBorder="1" applyAlignment="1">
      <alignment horizontal="right" vertical="center"/>
    </xf>
    <xf numFmtId="4" fontId="9" fillId="0" borderId="7" xfId="0" quotePrefix="1" applyNumberFormat="1" applyFont="1" applyBorder="1" applyAlignment="1">
      <alignment horizontal="right" vertical="center"/>
    </xf>
    <xf numFmtId="4" fontId="15" fillId="9" borderId="18" xfId="2" applyNumberFormat="1" applyFont="1" applyFill="1" applyBorder="1" applyAlignment="1">
      <alignment horizontal="center" vertical="center" wrapText="1"/>
    </xf>
    <xf numFmtId="4" fontId="9" fillId="0" borderId="18" xfId="2" quotePrefix="1" applyNumberFormat="1" applyFont="1" applyBorder="1" applyAlignment="1">
      <alignment horizontal="right" vertical="center"/>
    </xf>
    <xf numFmtId="4" fontId="9" fillId="0" borderId="46" xfId="2" quotePrefix="1" applyNumberFormat="1" applyFont="1" applyBorder="1" applyAlignment="1">
      <alignment horizontal="right" vertical="center"/>
    </xf>
    <xf numFmtId="2" fontId="9" fillId="0" borderId="30" xfId="2" applyNumberFormat="1" applyFont="1" applyBorder="1" applyAlignment="1">
      <alignment vertical="center"/>
    </xf>
    <xf numFmtId="2" fontId="16" fillId="0" borderId="31" xfId="2" applyNumberFormat="1" applyFont="1" applyBorder="1" applyAlignment="1">
      <alignment horizontal="right" vertical="center" wrapText="1"/>
    </xf>
    <xf numFmtId="4" fontId="9" fillId="0" borderId="53" xfId="2" quotePrefix="1" applyNumberFormat="1" applyFont="1" applyBorder="1" applyAlignment="1">
      <alignment horizontal="right" vertical="center"/>
    </xf>
    <xf numFmtId="4" fontId="3" fillId="3" borderId="18" xfId="0" applyNumberFormat="1" applyFont="1" applyFill="1" applyBorder="1" applyProtection="1">
      <protection locked="0"/>
    </xf>
    <xf numFmtId="4" fontId="0" fillId="0" borderId="0" xfId="0" applyNumberFormat="1"/>
    <xf numFmtId="4" fontId="14" fillId="9" borderId="26" xfId="0" applyNumberFormat="1" applyFont="1" applyFill="1" applyBorder="1" applyAlignment="1">
      <alignment vertical="center" wrapText="1"/>
    </xf>
    <xf numFmtId="2" fontId="9" fillId="0" borderId="51" xfId="0" applyNumberFormat="1" applyFont="1" applyBorder="1" applyAlignment="1">
      <alignment vertical="center"/>
    </xf>
    <xf numFmtId="2" fontId="16" fillId="0" borderId="51" xfId="0" applyNumberFormat="1" applyFont="1" applyBorder="1" applyAlignment="1">
      <alignment horizontal="right" vertical="center" wrapText="1"/>
    </xf>
    <xf numFmtId="4" fontId="9" fillId="0" borderId="51" xfId="0" quotePrefix="1" applyNumberFormat="1" applyFont="1" applyBorder="1" applyAlignment="1">
      <alignment horizontal="right" vertical="center"/>
    </xf>
    <xf numFmtId="4" fontId="3" fillId="3" borderId="27" xfId="0" applyNumberFormat="1" applyFont="1" applyFill="1" applyBorder="1" applyProtection="1">
      <protection locked="0"/>
    </xf>
    <xf numFmtId="0" fontId="2" fillId="2" borderId="0" xfId="0" applyFont="1" applyFill="1" applyAlignment="1">
      <alignment horizontal="left" vertical="top"/>
    </xf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4" fontId="3" fillId="5" borderId="18" xfId="0" applyNumberFormat="1" applyFont="1" applyFill="1" applyBorder="1"/>
    <xf numFmtId="0" fontId="3" fillId="0" borderId="0" xfId="0" applyFont="1" applyAlignment="1">
      <alignment wrapText="1"/>
    </xf>
    <xf numFmtId="0" fontId="4" fillId="12" borderId="0" xfId="0" applyFont="1" applyFill="1"/>
    <xf numFmtId="0" fontId="3" fillId="3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6" fillId="8" borderId="17" xfId="0" applyFont="1" applyFill="1" applyBorder="1" applyAlignment="1">
      <alignment vertical="center"/>
    </xf>
    <xf numFmtId="0" fontId="6" fillId="8" borderId="6" xfId="0" applyFont="1" applyFill="1" applyBorder="1" applyAlignment="1">
      <alignment vertical="center"/>
    </xf>
    <xf numFmtId="0" fontId="6" fillId="8" borderId="12" xfId="0" applyFont="1" applyFill="1" applyBorder="1" applyAlignment="1">
      <alignment vertical="center" wrapText="1"/>
    </xf>
    <xf numFmtId="0" fontId="6" fillId="8" borderId="13" xfId="0" applyFont="1" applyFill="1" applyBorder="1" applyAlignment="1">
      <alignment vertical="center" wrapText="1"/>
    </xf>
    <xf numFmtId="0" fontId="6" fillId="8" borderId="14" xfId="0" applyFont="1" applyFill="1" applyBorder="1" applyAlignment="1">
      <alignment vertical="center" wrapText="1"/>
    </xf>
    <xf numFmtId="0" fontId="7" fillId="8" borderId="17" xfId="0" applyFont="1" applyFill="1" applyBorder="1" applyAlignment="1">
      <alignment vertical="center"/>
    </xf>
    <xf numFmtId="0" fontId="7" fillId="8" borderId="6" xfId="0" applyFont="1" applyFill="1" applyBorder="1" applyAlignment="1">
      <alignment vertical="center"/>
    </xf>
    <xf numFmtId="0" fontId="6" fillId="8" borderId="17" xfId="0" applyFont="1" applyFill="1" applyBorder="1" applyAlignment="1">
      <alignment vertical="center" wrapText="1"/>
    </xf>
    <xf numFmtId="0" fontId="6" fillId="8" borderId="6" xfId="0" applyFont="1" applyFill="1" applyBorder="1" applyAlignment="1">
      <alignment vertical="center" wrapText="1"/>
    </xf>
    <xf numFmtId="0" fontId="9" fillId="0" borderId="47" xfId="0" applyFont="1" applyBorder="1" applyAlignment="1">
      <alignment horizontal="left" vertical="top" wrapText="1" indent="1"/>
    </xf>
    <xf numFmtId="0" fontId="9" fillId="0" borderId="48" xfId="0" applyFont="1" applyBorder="1" applyAlignment="1">
      <alignment horizontal="left" vertical="top" wrapText="1" indent="1"/>
    </xf>
    <xf numFmtId="0" fontId="9" fillId="0" borderId="49" xfId="0" applyFont="1" applyBorder="1" applyAlignment="1">
      <alignment horizontal="left" vertical="top" wrapText="1" indent="1"/>
    </xf>
    <xf numFmtId="0" fontId="10" fillId="0" borderId="49" xfId="0" applyFont="1" applyBorder="1" applyAlignment="1">
      <alignment horizontal="left" vertical="top" wrapText="1" indent="1"/>
    </xf>
    <xf numFmtId="0" fontId="10" fillId="0" borderId="63" xfId="0" applyFont="1" applyBorder="1" applyAlignment="1">
      <alignment horizontal="left" vertical="top" wrapText="1" indent="1"/>
    </xf>
    <xf numFmtId="0" fontId="9" fillId="0" borderId="6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9" fillId="0" borderId="25" xfId="2" applyFont="1" applyBorder="1" applyAlignment="1">
      <alignment horizontal="left" vertical="top" wrapText="1"/>
    </xf>
    <xf numFmtId="0" fontId="9" fillId="0" borderId="18" xfId="2" applyFont="1" applyBorder="1" applyAlignment="1">
      <alignment horizontal="left" vertical="top" wrapText="1"/>
    </xf>
    <xf numFmtId="0" fontId="5" fillId="0" borderId="18" xfId="2" applyFont="1" applyBorder="1" applyAlignment="1">
      <alignment horizontal="left" vertical="top" wrapText="1"/>
    </xf>
    <xf numFmtId="0" fontId="9" fillId="0" borderId="18" xfId="2" applyFont="1" applyBorder="1" applyAlignment="1">
      <alignment horizontal="center" vertical="center"/>
    </xf>
    <xf numFmtId="0" fontId="5" fillId="0" borderId="18" xfId="2" applyFont="1" applyBorder="1" applyAlignment="1">
      <alignment horizontal="center" vertical="center"/>
    </xf>
    <xf numFmtId="0" fontId="14" fillId="9" borderId="33" xfId="2" applyFont="1" applyFill="1" applyBorder="1" applyAlignment="1">
      <alignment horizontal="left" vertical="center" wrapText="1" indent="1"/>
    </xf>
    <xf numFmtId="0" fontId="14" fillId="9" borderId="34" xfId="2" applyFont="1" applyFill="1" applyBorder="1" applyAlignment="1">
      <alignment horizontal="left" vertical="center" wrapText="1" indent="1"/>
    </xf>
    <xf numFmtId="0" fontId="9" fillId="9" borderId="35" xfId="2" applyFont="1" applyFill="1" applyBorder="1" applyAlignment="1">
      <alignment horizontal="left" vertical="center" wrapText="1" indent="1"/>
    </xf>
    <xf numFmtId="0" fontId="5" fillId="9" borderId="35" xfId="2" applyFont="1" applyFill="1" applyBorder="1" applyAlignment="1">
      <alignment horizontal="left" vertical="center" wrapText="1" indent="1"/>
    </xf>
    <xf numFmtId="0" fontId="5" fillId="9" borderId="36" xfId="2" applyFont="1" applyFill="1" applyBorder="1" applyAlignment="1">
      <alignment horizontal="left" vertical="center" wrapText="1" indent="1"/>
    </xf>
    <xf numFmtId="4" fontId="14" fillId="9" borderId="29" xfId="2" applyNumberFormat="1" applyFont="1" applyFill="1" applyBorder="1" applyAlignment="1">
      <alignment horizontal="center" vertical="center" wrapText="1"/>
    </xf>
    <xf numFmtId="0" fontId="5" fillId="9" borderId="28" xfId="2" applyFont="1" applyFill="1" applyBorder="1" applyAlignment="1">
      <alignment horizontal="center" vertical="center" wrapText="1"/>
    </xf>
    <xf numFmtId="0" fontId="5" fillId="9" borderId="37" xfId="2" applyFont="1" applyFill="1" applyBorder="1" applyAlignment="1">
      <alignment horizontal="center" vertical="center" wrapText="1"/>
    </xf>
    <xf numFmtId="4" fontId="14" fillId="9" borderId="38" xfId="2" applyNumberFormat="1" applyFont="1" applyFill="1" applyBorder="1" applyAlignment="1">
      <alignment horizontal="center" vertical="center" wrapText="1"/>
    </xf>
    <xf numFmtId="4" fontId="14" fillId="9" borderId="35" xfId="2" applyNumberFormat="1" applyFont="1" applyFill="1" applyBorder="1" applyAlignment="1">
      <alignment horizontal="center" vertical="center" wrapText="1"/>
    </xf>
    <xf numFmtId="4" fontId="14" fillId="9" borderId="39" xfId="2" applyNumberFormat="1" applyFont="1" applyFill="1" applyBorder="1" applyAlignment="1">
      <alignment horizontal="center" vertical="center" wrapText="1"/>
    </xf>
    <xf numFmtId="0" fontId="14" fillId="0" borderId="65" xfId="2" applyFont="1" applyBorder="1" applyAlignment="1">
      <alignment horizontal="left" vertical="center" wrapText="1"/>
    </xf>
    <xf numFmtId="0" fontId="14" fillId="0" borderId="66" xfId="2" applyFont="1" applyBorder="1" applyAlignment="1">
      <alignment horizontal="left" vertical="center" wrapText="1"/>
    </xf>
    <xf numFmtId="0" fontId="5" fillId="0" borderId="67" xfId="2" applyFont="1" applyBorder="1" applyAlignment="1">
      <alignment vertical="center" wrapText="1"/>
    </xf>
    <xf numFmtId="0" fontId="5" fillId="0" borderId="68" xfId="2" applyFont="1" applyBorder="1" applyAlignment="1">
      <alignment vertical="center" wrapText="1"/>
    </xf>
    <xf numFmtId="4" fontId="14" fillId="9" borderId="38" xfId="0" applyNumberFormat="1" applyFont="1" applyFill="1" applyBorder="1" applyAlignment="1">
      <alignment horizontal="center" vertical="center" wrapText="1"/>
    </xf>
    <xf numFmtId="4" fontId="14" fillId="9" borderId="35" xfId="0" applyNumberFormat="1" applyFont="1" applyFill="1" applyBorder="1" applyAlignment="1">
      <alignment horizontal="center" vertical="center" wrapText="1"/>
    </xf>
    <xf numFmtId="4" fontId="14" fillId="9" borderId="70" xfId="0" applyNumberFormat="1" applyFont="1" applyFill="1" applyBorder="1" applyAlignment="1">
      <alignment horizontal="center" vertical="center" wrapText="1"/>
    </xf>
    <xf numFmtId="0" fontId="14" fillId="9" borderId="25" xfId="7" applyFont="1" applyFill="1" applyBorder="1" applyAlignment="1">
      <alignment horizontal="left" vertical="center" wrapText="1" indent="1"/>
    </xf>
    <xf numFmtId="0" fontId="14" fillId="9" borderId="18" xfId="7" applyFont="1" applyFill="1" applyBorder="1" applyAlignment="1">
      <alignment horizontal="left" vertical="center" wrapText="1" indent="1"/>
    </xf>
    <xf numFmtId="0" fontId="9" fillId="9" borderId="18" xfId="2" applyFont="1" applyFill="1" applyBorder="1" applyAlignment="1">
      <alignment horizontal="left" vertical="center" wrapText="1" indent="1"/>
    </xf>
    <xf numFmtId="0" fontId="5" fillId="9" borderId="18" xfId="2" applyFont="1" applyFill="1" applyBorder="1" applyAlignment="1">
      <alignment horizontal="left" vertical="center" wrapText="1" indent="1"/>
    </xf>
    <xf numFmtId="0" fontId="9" fillId="0" borderId="22" xfId="0" applyFont="1" applyBorder="1" applyAlignment="1">
      <alignment horizontal="left" vertical="top" wrapText="1" indent="1"/>
    </xf>
    <xf numFmtId="0" fontId="9" fillId="0" borderId="44" xfId="0" applyFont="1" applyBorder="1" applyAlignment="1">
      <alignment horizontal="left" vertical="top" wrapText="1" indent="1"/>
    </xf>
    <xf numFmtId="0" fontId="9" fillId="0" borderId="45" xfId="0" applyFont="1" applyBorder="1" applyAlignment="1">
      <alignment horizontal="left" vertical="top" wrapText="1" indent="1"/>
    </xf>
    <xf numFmtId="0" fontId="10" fillId="0" borderId="45" xfId="0" applyFont="1" applyBorder="1" applyAlignment="1">
      <alignment horizontal="left" vertical="top" wrapText="1" indent="1"/>
    </xf>
    <xf numFmtId="0" fontId="10" fillId="0" borderId="23" xfId="0" applyFont="1" applyBorder="1" applyAlignment="1">
      <alignment horizontal="left" vertical="top" wrapText="1" indent="1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4" fillId="9" borderId="56" xfId="0" applyFont="1" applyFill="1" applyBorder="1" applyAlignment="1">
      <alignment horizontal="left" vertical="center" wrapText="1" indent="1"/>
    </xf>
    <xf numFmtId="0" fontId="14" fillId="9" borderId="57" xfId="0" applyFont="1" applyFill="1" applyBorder="1" applyAlignment="1">
      <alignment horizontal="left" vertical="center" wrapText="1" indent="1"/>
    </xf>
    <xf numFmtId="0" fontId="10" fillId="9" borderId="58" xfId="0" applyFont="1" applyFill="1" applyBorder="1" applyAlignment="1">
      <alignment horizontal="left" vertical="center" wrapText="1" indent="1"/>
    </xf>
    <xf numFmtId="0" fontId="10" fillId="9" borderId="59" xfId="0" applyFont="1" applyFill="1" applyBorder="1" applyAlignment="1">
      <alignment horizontal="left" vertical="center" wrapText="1" indent="1"/>
    </xf>
    <xf numFmtId="4" fontId="14" fillId="9" borderId="60" xfId="0" applyNumberFormat="1" applyFont="1" applyFill="1" applyBorder="1" applyAlignment="1">
      <alignment horizontal="right" vertical="center" wrapText="1" indent="1"/>
    </xf>
    <xf numFmtId="0" fontId="10" fillId="9" borderId="58" xfId="0" applyFont="1" applyFill="1" applyBorder="1" applyAlignment="1">
      <alignment horizontal="right" vertical="center" wrapText="1" indent="1"/>
    </xf>
    <xf numFmtId="0" fontId="10" fillId="9" borderId="69" xfId="0" applyFont="1" applyFill="1" applyBorder="1" applyAlignment="1">
      <alignment horizontal="right" vertical="center" wrapText="1" indent="1"/>
    </xf>
    <xf numFmtId="0" fontId="14" fillId="0" borderId="25" xfId="2" applyFont="1" applyBorder="1" applyAlignment="1">
      <alignment horizontal="left" vertical="center" wrapText="1" indent="2"/>
    </xf>
    <xf numFmtId="0" fontId="14" fillId="0" borderId="18" xfId="2" applyFont="1" applyBorder="1" applyAlignment="1">
      <alignment horizontal="left" vertical="center" wrapText="1" indent="2"/>
    </xf>
    <xf numFmtId="0" fontId="5" fillId="0" borderId="18" xfId="2" applyFont="1" applyBorder="1" applyAlignment="1">
      <alignment horizontal="left" vertical="center" wrapText="1" indent="2"/>
    </xf>
    <xf numFmtId="0" fontId="9" fillId="0" borderId="22" xfId="2" applyFont="1" applyBorder="1" applyAlignment="1">
      <alignment horizontal="left" vertical="top" wrapText="1"/>
    </xf>
    <xf numFmtId="0" fontId="9" fillId="0" borderId="44" xfId="2" applyFont="1" applyBorder="1" applyAlignment="1">
      <alignment horizontal="left" vertical="top" wrapText="1"/>
    </xf>
    <xf numFmtId="0" fontId="9" fillId="0" borderId="45" xfId="2" applyFont="1" applyBorder="1" applyAlignment="1">
      <alignment horizontal="left" vertical="top" wrapText="1"/>
    </xf>
    <xf numFmtId="0" fontId="5" fillId="0" borderId="45" xfId="2" applyFont="1" applyBorder="1" applyAlignment="1">
      <alignment horizontal="left" vertical="top" wrapText="1"/>
    </xf>
    <xf numFmtId="0" fontId="5" fillId="0" borderId="23" xfId="2" applyFont="1" applyBorder="1" applyAlignment="1">
      <alignment horizontal="left" vertical="top" wrapText="1"/>
    </xf>
    <xf numFmtId="0" fontId="9" fillId="0" borderId="30" xfId="2" applyFont="1" applyBorder="1" applyAlignment="1">
      <alignment horizontal="center" vertical="center"/>
    </xf>
    <xf numFmtId="0" fontId="9" fillId="0" borderId="31" xfId="2" applyFont="1" applyBorder="1" applyAlignment="1">
      <alignment horizontal="center" vertical="center"/>
    </xf>
    <xf numFmtId="0" fontId="5" fillId="0" borderId="24" xfId="2" applyFont="1" applyBorder="1" applyAlignment="1">
      <alignment horizontal="center" vertical="center"/>
    </xf>
    <xf numFmtId="0" fontId="9" fillId="0" borderId="52" xfId="0" applyFont="1" applyBorder="1" applyAlignment="1">
      <alignment horizontal="left" vertical="top" wrapText="1" indent="1"/>
    </xf>
    <xf numFmtId="0" fontId="9" fillId="0" borderId="31" xfId="0" applyFont="1" applyBorder="1" applyAlignment="1">
      <alignment horizontal="left" vertical="top" wrapText="1" indent="1"/>
    </xf>
    <xf numFmtId="0" fontId="10" fillId="0" borderId="31" xfId="0" applyFont="1" applyBorder="1" applyAlignment="1">
      <alignment horizontal="left" vertical="top" wrapText="1" indent="1"/>
    </xf>
    <xf numFmtId="0" fontId="10" fillId="0" borderId="24" xfId="0" applyFont="1" applyBorder="1" applyAlignment="1">
      <alignment horizontal="left" vertical="top" wrapText="1" indent="1"/>
    </xf>
    <xf numFmtId="0" fontId="14" fillId="9" borderId="40" xfId="0" applyFont="1" applyFill="1" applyBorder="1" applyAlignment="1">
      <alignment horizontal="left" vertical="center" wrapText="1" indent="1"/>
    </xf>
    <xf numFmtId="0" fontId="14" fillId="9" borderId="41" xfId="0" applyFont="1" applyFill="1" applyBorder="1" applyAlignment="1">
      <alignment horizontal="left" vertical="center" wrapText="1" indent="1"/>
    </xf>
    <xf numFmtId="0" fontId="10" fillId="9" borderId="42" xfId="0" applyFont="1" applyFill="1" applyBorder="1" applyAlignment="1">
      <alignment horizontal="left" vertical="center" wrapText="1" indent="1"/>
    </xf>
    <xf numFmtId="0" fontId="10" fillId="9" borderId="43" xfId="0" applyFont="1" applyFill="1" applyBorder="1" applyAlignment="1">
      <alignment horizontal="left" vertical="center" wrapText="1" indent="1"/>
    </xf>
    <xf numFmtId="0" fontId="10" fillId="9" borderId="61" xfId="0" applyFont="1" applyFill="1" applyBorder="1" applyAlignment="1">
      <alignment horizontal="right" vertical="center" wrapText="1" indent="1"/>
    </xf>
    <xf numFmtId="4" fontId="14" fillId="9" borderId="29" xfId="0" applyNumberFormat="1" applyFont="1" applyFill="1" applyBorder="1" applyAlignment="1">
      <alignment horizontal="center" vertical="center" wrapText="1"/>
    </xf>
    <xf numFmtId="0" fontId="10" fillId="9" borderId="28" xfId="0" applyFont="1" applyFill="1" applyBorder="1" applyAlignment="1">
      <alignment horizontal="center" vertical="center" wrapText="1"/>
    </xf>
    <xf numFmtId="0" fontId="10" fillId="9" borderId="37" xfId="0" applyFont="1" applyFill="1" applyBorder="1" applyAlignment="1">
      <alignment horizontal="center" vertical="center" wrapText="1"/>
    </xf>
    <xf numFmtId="4" fontId="14" fillId="9" borderId="39" xfId="0" applyNumberFormat="1" applyFont="1" applyFill="1" applyBorder="1" applyAlignment="1">
      <alignment horizontal="center" vertical="center" wrapText="1"/>
    </xf>
    <xf numFmtId="0" fontId="14" fillId="9" borderId="56" xfId="5" applyFont="1" applyFill="1" applyBorder="1" applyAlignment="1">
      <alignment horizontal="left" vertical="center" wrapText="1" indent="1"/>
    </xf>
    <xf numFmtId="0" fontId="14" fillId="9" borderId="57" xfId="5" applyFont="1" applyFill="1" applyBorder="1" applyAlignment="1">
      <alignment horizontal="left" vertical="center" wrapText="1" indent="1"/>
    </xf>
    <xf numFmtId="0" fontId="14" fillId="9" borderId="58" xfId="5" applyFont="1" applyFill="1" applyBorder="1" applyAlignment="1">
      <alignment horizontal="left" vertical="center" wrapText="1" indent="1"/>
    </xf>
    <xf numFmtId="0" fontId="9" fillId="9" borderId="58" xfId="0" applyFont="1" applyFill="1" applyBorder="1" applyAlignment="1">
      <alignment horizontal="left" vertical="center" wrapText="1" indent="1"/>
    </xf>
    <xf numFmtId="0" fontId="14" fillId="0" borderId="40" xfId="0" applyFont="1" applyBorder="1" applyAlignment="1">
      <alignment horizontal="left" vertical="center" wrapText="1"/>
    </xf>
    <xf numFmtId="0" fontId="14" fillId="0" borderId="41" xfId="0" applyFont="1" applyBorder="1" applyAlignment="1">
      <alignment horizontal="left" vertical="center" wrapText="1"/>
    </xf>
    <xf numFmtId="0" fontId="10" fillId="0" borderId="42" xfId="0" applyFont="1" applyBorder="1" applyAlignment="1">
      <alignment vertical="center" wrapText="1"/>
    </xf>
    <xf numFmtId="0" fontId="10" fillId="0" borderId="43" xfId="0" applyFont="1" applyBorder="1" applyAlignment="1">
      <alignment vertical="center" wrapText="1"/>
    </xf>
    <xf numFmtId="0" fontId="14" fillId="9" borderId="22" xfId="5" applyFont="1" applyFill="1" applyBorder="1" applyAlignment="1">
      <alignment horizontal="left" vertical="center" wrapText="1" indent="1"/>
    </xf>
    <xf numFmtId="0" fontId="14" fillId="9" borderId="44" xfId="5" applyFont="1" applyFill="1" applyBorder="1" applyAlignment="1">
      <alignment horizontal="left" vertical="center" wrapText="1" indent="1"/>
    </xf>
    <xf numFmtId="0" fontId="14" fillId="9" borderId="45" xfId="5" applyFont="1" applyFill="1" applyBorder="1" applyAlignment="1">
      <alignment horizontal="left" vertical="center" wrapText="1" indent="1"/>
    </xf>
    <xf numFmtId="0" fontId="9" fillId="9" borderId="45" xfId="0" applyFont="1" applyFill="1" applyBorder="1" applyAlignment="1">
      <alignment horizontal="left" vertical="center" wrapText="1" indent="1"/>
    </xf>
    <xf numFmtId="0" fontId="10" fillId="9" borderId="45" xfId="0" applyFont="1" applyFill="1" applyBorder="1" applyAlignment="1">
      <alignment horizontal="left" vertical="center" wrapText="1" indent="1"/>
    </xf>
    <xf numFmtId="0" fontId="10" fillId="9" borderId="23" xfId="0" applyFont="1" applyFill="1" applyBorder="1" applyAlignment="1">
      <alignment horizontal="left" vertical="center" wrapText="1" indent="1"/>
    </xf>
    <xf numFmtId="0" fontId="9" fillId="0" borderId="55" xfId="0" applyFont="1" applyBorder="1" applyAlignment="1">
      <alignment horizontal="left" vertical="top" wrapText="1" indent="1"/>
    </xf>
    <xf numFmtId="0" fontId="9" fillId="0" borderId="24" xfId="0" applyFont="1" applyBorder="1" applyAlignment="1">
      <alignment horizontal="left" vertical="top" wrapText="1" indent="1"/>
    </xf>
    <xf numFmtId="0" fontId="14" fillId="9" borderId="54" xfId="5" applyFont="1" applyFill="1" applyBorder="1" applyAlignment="1">
      <alignment horizontal="left" vertical="center" wrapText="1" indent="1"/>
    </xf>
    <xf numFmtId="0" fontId="14" fillId="9" borderId="0" xfId="5" applyFont="1" applyFill="1" applyAlignment="1">
      <alignment horizontal="left" vertical="center" wrapText="1" indent="1"/>
    </xf>
    <xf numFmtId="0" fontId="9" fillId="0" borderId="50" xfId="0" applyFont="1" applyBorder="1" applyAlignment="1">
      <alignment horizontal="left" vertical="top" wrapText="1" indent="1"/>
    </xf>
    <xf numFmtId="0" fontId="9" fillId="0" borderId="51" xfId="0" applyFont="1" applyBorder="1" applyAlignment="1">
      <alignment horizontal="left" vertical="top" wrapText="1" indent="1"/>
    </xf>
    <xf numFmtId="0" fontId="9" fillId="0" borderId="71" xfId="0" applyFont="1" applyBorder="1" applyAlignment="1">
      <alignment horizontal="left" vertical="top" wrapText="1" indent="1"/>
    </xf>
    <xf numFmtId="0" fontId="9" fillId="0" borderId="62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10" fillId="0" borderId="71" xfId="0" applyFont="1" applyBorder="1" applyAlignment="1">
      <alignment horizontal="center" vertical="center"/>
    </xf>
    <xf numFmtId="0" fontId="14" fillId="9" borderId="50" xfId="5" applyFont="1" applyFill="1" applyBorder="1" applyAlignment="1">
      <alignment horizontal="left" vertical="center" wrapText="1" indent="1"/>
    </xf>
    <xf numFmtId="0" fontId="14" fillId="9" borderId="51" xfId="5" applyFont="1" applyFill="1" applyBorder="1" applyAlignment="1">
      <alignment horizontal="left" vertical="center" wrapText="1" indent="1"/>
    </xf>
    <xf numFmtId="4" fontId="14" fillId="9" borderId="18" xfId="0" applyNumberFormat="1" applyFont="1" applyFill="1" applyBorder="1" applyAlignment="1">
      <alignment horizontal="center" vertical="center" wrapText="1"/>
    </xf>
    <xf numFmtId="0" fontId="18" fillId="11" borderId="18" xfId="0" applyFont="1" applyFill="1" applyBorder="1" applyAlignment="1">
      <alignment horizontal="center" vertical="center" wrapText="1"/>
    </xf>
    <xf numFmtId="0" fontId="13" fillId="10" borderId="18" xfId="2" applyFont="1" applyFill="1" applyBorder="1" applyAlignment="1">
      <alignment horizontal="center" vertical="center" wrapText="1"/>
    </xf>
    <xf numFmtId="4" fontId="14" fillId="9" borderId="29" xfId="0" applyNumberFormat="1" applyFont="1" applyFill="1" applyBorder="1" applyAlignment="1">
      <alignment horizontal="right" vertical="center" wrapText="1" indent="1"/>
    </xf>
    <xf numFmtId="4" fontId="14" fillId="9" borderId="28" xfId="0" applyNumberFormat="1" applyFont="1" applyFill="1" applyBorder="1" applyAlignment="1">
      <alignment horizontal="right" vertical="center" wrapText="1" indent="1"/>
    </xf>
  </cellXfs>
  <cellStyles count="8">
    <cellStyle name="Hyperlink" xfId="6" xr:uid="{C88D43D5-6DC9-4B3F-8CA6-A9242A996248}"/>
    <cellStyle name="Millares 2" xfId="4" xr:uid="{278253C0-8C3B-4EC7-B938-74F63456B155}"/>
    <cellStyle name="Moneda" xfId="1" builtinId="4"/>
    <cellStyle name="Moneda 2" xfId="3" xr:uid="{EC569E87-4639-4BA4-BD2D-E648BA80098E}"/>
    <cellStyle name="Normal" xfId="0" builtinId="0"/>
    <cellStyle name="Normal 2" xfId="2" xr:uid="{FED1DCF7-0548-48B2-A3D1-A082D44F7244}"/>
    <cellStyle name="Normal 2 2" xfId="5" xr:uid="{269D6401-9CF4-43D4-BBA7-8A451504321A}"/>
    <cellStyle name="Normal 2 2 2" xfId="7" xr:uid="{F89DE673-A71B-4442-AE04-1B9F6D7CBF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37"/>
  <sheetViews>
    <sheetView tabSelected="1" zoomScaleNormal="100" workbookViewId="0">
      <selection activeCell="C114" sqref="C114"/>
    </sheetView>
  </sheetViews>
  <sheetFormatPr baseColWidth="10" defaultColWidth="11.44140625" defaultRowHeight="14.4"/>
  <cols>
    <col min="1" max="1" width="28.33203125" customWidth="1"/>
    <col min="2" max="2" width="12.109375" bestFit="1" customWidth="1"/>
    <col min="3" max="3" width="29.33203125" customWidth="1"/>
    <col min="4" max="4" width="18.6640625" customWidth="1"/>
    <col min="5" max="5" width="27.6640625" style="49" customWidth="1"/>
    <col min="6" max="6" width="18" style="49" customWidth="1"/>
    <col min="7" max="7" width="22.5546875" style="56" customWidth="1"/>
    <col min="8" max="8" width="19.6640625" bestFit="1" customWidth="1"/>
    <col min="9" max="9" width="18.6640625" style="49" customWidth="1"/>
    <col min="10" max="10" width="13.88671875" bestFit="1" customWidth="1"/>
    <col min="11" max="11" width="15.109375" bestFit="1" customWidth="1"/>
  </cols>
  <sheetData>
    <row r="1" spans="1:9" ht="15" thickBot="1">
      <c r="D1" s="55" t="s">
        <v>0</v>
      </c>
      <c r="H1" s="55" t="s">
        <v>1</v>
      </c>
    </row>
    <row r="2" spans="1:9" ht="15" thickBot="1">
      <c r="A2" s="57" t="s">
        <v>2</v>
      </c>
      <c r="B2" s="58"/>
    </row>
    <row r="3" spans="1:9" ht="15" customHeight="1" thickBot="1">
      <c r="A3" s="83" t="s">
        <v>3</v>
      </c>
      <c r="B3" s="84"/>
      <c r="C3" s="85"/>
      <c r="D3" s="24">
        <f>D6-(D4+D5)</f>
        <v>5483847.96</v>
      </c>
      <c r="E3" s="83" t="s">
        <v>4</v>
      </c>
      <c r="F3" s="84"/>
      <c r="G3" s="85"/>
      <c r="H3" s="24">
        <f>H6-(H4+H5)</f>
        <v>0</v>
      </c>
    </row>
    <row r="4" spans="1:9" ht="15" customHeight="1" thickBot="1">
      <c r="A4" s="59" t="s">
        <v>5</v>
      </c>
      <c r="B4" s="60">
        <v>0.06</v>
      </c>
      <c r="C4" s="61" t="s">
        <v>6</v>
      </c>
      <c r="D4" s="62">
        <f>ROUND((D6/(1+B4+B5))*B4,2)</f>
        <v>329030.88</v>
      </c>
      <c r="E4" s="63" t="s">
        <v>7</v>
      </c>
      <c r="F4" s="60">
        <v>0</v>
      </c>
      <c r="G4" s="61" t="s">
        <v>6</v>
      </c>
      <c r="H4" s="62">
        <f>ROUND((H6/(1+F4+F5))*F4,2)</f>
        <v>0</v>
      </c>
    </row>
    <row r="5" spans="1:9" ht="15" thickBot="1">
      <c r="A5" s="59" t="s">
        <v>8</v>
      </c>
      <c r="B5" s="60">
        <v>0.09</v>
      </c>
      <c r="C5" s="61" t="s">
        <v>9</v>
      </c>
      <c r="D5" s="62">
        <f>ROUND((D6/(1+B4+B5))*B5,2)</f>
        <v>493546.32</v>
      </c>
      <c r="E5" s="63" t="s">
        <v>10</v>
      </c>
      <c r="F5" s="60">
        <v>0</v>
      </c>
      <c r="G5" s="61" t="s">
        <v>9</v>
      </c>
      <c r="H5" s="62">
        <f>ROUND((H6/(1+F4+F5))*F5,2)</f>
        <v>0</v>
      </c>
    </row>
    <row r="6" spans="1:9" ht="15" thickBot="1">
      <c r="A6" s="86" t="s">
        <v>11</v>
      </c>
      <c r="B6" s="87"/>
      <c r="C6" s="88"/>
      <c r="D6" s="62">
        <f>SUM(G:G)</f>
        <v>6306425.1600000001</v>
      </c>
      <c r="E6" s="86" t="s">
        <v>12</v>
      </c>
      <c r="F6" s="87"/>
      <c r="G6" s="88"/>
      <c r="H6" s="62">
        <f>SUM(I:I)</f>
        <v>0</v>
      </c>
    </row>
    <row r="7" spans="1:9" ht="15" thickBot="1">
      <c r="A7" s="64" t="s">
        <v>13</v>
      </c>
      <c r="B7" s="65">
        <v>0.21</v>
      </c>
      <c r="C7" s="61" t="s">
        <v>14</v>
      </c>
      <c r="D7" s="62">
        <f>ROUND($D$6*B7,2)</f>
        <v>1324349.28</v>
      </c>
      <c r="E7" s="66" t="s">
        <v>13</v>
      </c>
      <c r="F7" s="67">
        <f>B7</f>
        <v>0.21</v>
      </c>
      <c r="G7" s="61" t="s">
        <v>14</v>
      </c>
      <c r="H7" s="62">
        <f>ROUND(H6*F7,2)</f>
        <v>0</v>
      </c>
    </row>
    <row r="8" spans="1:9" ht="15" thickBot="1">
      <c r="A8" s="89" t="s">
        <v>15</v>
      </c>
      <c r="B8" s="90"/>
      <c r="C8" s="91"/>
      <c r="D8" s="68">
        <f>SUM(D6:D7)</f>
        <v>7630774.4400000004</v>
      </c>
      <c r="E8" s="89" t="s">
        <v>16</v>
      </c>
      <c r="F8" s="90"/>
      <c r="G8" s="91"/>
      <c r="H8" s="68">
        <f>SUM(H6:H7)</f>
        <v>0</v>
      </c>
    </row>
    <row r="9" spans="1:9" ht="15" thickBot="1"/>
    <row r="10" spans="1:9" ht="15" thickBot="1">
      <c r="A10" s="69"/>
      <c r="F10" s="81" t="s">
        <v>17</v>
      </c>
      <c r="G10" s="82"/>
      <c r="H10" s="81" t="s">
        <v>18</v>
      </c>
      <c r="I10" s="82"/>
    </row>
    <row r="11" spans="1:9">
      <c r="A11" s="70" t="s">
        <v>19</v>
      </c>
      <c r="B11" s="70" t="s">
        <v>20</v>
      </c>
      <c r="C11" s="70" t="s">
        <v>21</v>
      </c>
      <c r="D11" s="70" t="s">
        <v>22</v>
      </c>
      <c r="E11" s="71" t="s">
        <v>23</v>
      </c>
      <c r="F11" s="71" t="s">
        <v>24</v>
      </c>
      <c r="G11" s="70" t="s">
        <v>25</v>
      </c>
      <c r="H11" s="70" t="s">
        <v>26</v>
      </c>
      <c r="I11" s="70" t="s">
        <v>27</v>
      </c>
    </row>
    <row r="12" spans="1:9">
      <c r="A12" s="72" t="s">
        <v>28</v>
      </c>
      <c r="B12" s="72"/>
      <c r="C12" s="72" t="s">
        <v>137</v>
      </c>
      <c r="D12" s="72"/>
      <c r="E12" s="73"/>
      <c r="F12" s="73"/>
      <c r="G12" s="73"/>
      <c r="H12" s="73"/>
      <c r="I12" s="73"/>
    </row>
    <row r="13" spans="1:9">
      <c r="A13" s="72" t="s">
        <v>29</v>
      </c>
      <c r="B13" s="72" t="s">
        <v>48</v>
      </c>
      <c r="C13" s="72" t="s">
        <v>51</v>
      </c>
      <c r="D13" s="72"/>
      <c r="E13" s="73"/>
      <c r="F13" s="73"/>
      <c r="G13" s="73"/>
      <c r="H13" s="73"/>
      <c r="I13" s="73"/>
    </row>
    <row r="14" spans="1:9">
      <c r="A14" s="72"/>
      <c r="B14" s="72" t="s">
        <v>39</v>
      </c>
      <c r="C14" s="72" t="s">
        <v>35</v>
      </c>
      <c r="D14" s="76" t="s">
        <v>232</v>
      </c>
      <c r="E14" s="73">
        <f>Presupuesto!D5*Presupuesto!C5</f>
        <v>2208</v>
      </c>
      <c r="F14" s="73">
        <v>27.69</v>
      </c>
      <c r="G14" s="74">
        <f t="shared" ref="G14:G29" si="0">ROUND(E14*F14,2)</f>
        <v>61139.519999999997</v>
      </c>
      <c r="H14" s="23"/>
      <c r="I14" s="75">
        <f t="shared" ref="I14:I29" si="1">ROUND(E14*H14,2)</f>
        <v>0</v>
      </c>
    </row>
    <row r="15" spans="1:9">
      <c r="A15" s="72"/>
      <c r="B15" s="72" t="s">
        <v>40</v>
      </c>
      <c r="C15" s="72" t="s">
        <v>36</v>
      </c>
      <c r="D15" s="76" t="s">
        <v>232</v>
      </c>
      <c r="E15" s="73">
        <f>Presupuesto!D6*Presupuesto!C6</f>
        <v>32532</v>
      </c>
      <c r="F15" s="73">
        <v>32.540000000000006</v>
      </c>
      <c r="G15" s="74">
        <f t="shared" si="0"/>
        <v>1058591.28</v>
      </c>
      <c r="H15" s="23"/>
      <c r="I15" s="75">
        <f t="shared" si="1"/>
        <v>0</v>
      </c>
    </row>
    <row r="16" spans="1:9">
      <c r="A16" s="72" t="s">
        <v>30</v>
      </c>
      <c r="B16" s="72" t="s">
        <v>49</v>
      </c>
      <c r="C16" s="72" t="s">
        <v>53</v>
      </c>
      <c r="D16" s="76"/>
      <c r="E16" s="73"/>
      <c r="F16" s="73"/>
      <c r="G16" s="73"/>
      <c r="H16" s="73"/>
      <c r="I16" s="73"/>
    </row>
    <row r="17" spans="1:9">
      <c r="A17" s="72"/>
      <c r="B17" s="72" t="s">
        <v>41</v>
      </c>
      <c r="C17" s="72" t="s">
        <v>37</v>
      </c>
      <c r="D17" s="76" t="s">
        <v>231</v>
      </c>
      <c r="E17" s="73">
        <f>Presupuesto!D8*Presupuesto!C8</f>
        <v>750</v>
      </c>
      <c r="F17" s="73">
        <v>60</v>
      </c>
      <c r="G17" s="74">
        <f t="shared" si="0"/>
        <v>45000</v>
      </c>
      <c r="H17" s="23"/>
      <c r="I17" s="75">
        <f t="shared" si="1"/>
        <v>0</v>
      </c>
    </row>
    <row r="18" spans="1:9">
      <c r="A18" s="72"/>
      <c r="B18" s="72" t="s">
        <v>42</v>
      </c>
      <c r="C18" s="72" t="s">
        <v>38</v>
      </c>
      <c r="D18" s="76" t="s">
        <v>232</v>
      </c>
      <c r="E18" s="73">
        <f>Presupuesto!D9*Presupuesto!C9</f>
        <v>9000</v>
      </c>
      <c r="F18" s="73">
        <v>28.259999999999998</v>
      </c>
      <c r="G18" s="74">
        <f t="shared" si="0"/>
        <v>254340</v>
      </c>
      <c r="H18" s="23"/>
      <c r="I18" s="75">
        <f t="shared" si="1"/>
        <v>0</v>
      </c>
    </row>
    <row r="19" spans="1:9">
      <c r="A19" s="72" t="s">
        <v>43</v>
      </c>
      <c r="B19" s="72" t="s">
        <v>50</v>
      </c>
      <c r="C19" s="72" t="s">
        <v>52</v>
      </c>
      <c r="D19" s="76"/>
      <c r="E19" s="73"/>
      <c r="F19" s="73"/>
      <c r="G19" s="73"/>
      <c r="H19" s="73"/>
      <c r="I19" s="73"/>
    </row>
    <row r="20" spans="1:9">
      <c r="A20" s="72"/>
      <c r="B20" s="72" t="s">
        <v>46</v>
      </c>
      <c r="C20" s="72" t="s">
        <v>44</v>
      </c>
      <c r="D20" s="76" t="s">
        <v>232</v>
      </c>
      <c r="E20" s="73">
        <f>Presupuesto!D11*Presupuesto!C11</f>
        <v>8400</v>
      </c>
      <c r="F20" s="73">
        <v>6.28</v>
      </c>
      <c r="G20" s="74">
        <f t="shared" si="0"/>
        <v>52752</v>
      </c>
      <c r="H20" s="23"/>
      <c r="I20" s="75">
        <f t="shared" si="1"/>
        <v>0</v>
      </c>
    </row>
    <row r="21" spans="1:9">
      <c r="A21" s="72"/>
      <c r="B21" s="72" t="s">
        <v>47</v>
      </c>
      <c r="C21" s="72" t="s">
        <v>45</v>
      </c>
      <c r="D21" s="76" t="s">
        <v>232</v>
      </c>
      <c r="E21" s="73">
        <f>Presupuesto!D12*Presupuesto!C12</f>
        <v>12</v>
      </c>
      <c r="F21" s="73">
        <v>1.86</v>
      </c>
      <c r="G21" s="74">
        <f t="shared" si="0"/>
        <v>22.32</v>
      </c>
      <c r="H21" s="23"/>
      <c r="I21" s="75">
        <f t="shared" si="1"/>
        <v>0</v>
      </c>
    </row>
    <row r="22" spans="1:9">
      <c r="A22" s="72" t="s">
        <v>54</v>
      </c>
      <c r="B22" s="72" t="s">
        <v>105</v>
      </c>
      <c r="C22" s="72" t="s">
        <v>104</v>
      </c>
      <c r="D22" s="76"/>
      <c r="E22" s="73"/>
      <c r="F22" s="73"/>
      <c r="G22" s="73"/>
      <c r="H22" s="73"/>
      <c r="I22" s="73"/>
    </row>
    <row r="23" spans="1:9">
      <c r="A23" s="72"/>
      <c r="B23" s="72" t="s">
        <v>114</v>
      </c>
      <c r="C23" s="72" t="s">
        <v>107</v>
      </c>
      <c r="D23" s="76" t="s">
        <v>232</v>
      </c>
      <c r="E23" s="73">
        <f>Presupuesto!D14*Presupuesto!C14</f>
        <v>12</v>
      </c>
      <c r="F23" s="73">
        <v>1.69</v>
      </c>
      <c r="G23" s="74">
        <f t="shared" si="0"/>
        <v>20.28</v>
      </c>
      <c r="H23" s="23"/>
      <c r="I23" s="75">
        <f t="shared" si="1"/>
        <v>0</v>
      </c>
    </row>
    <row r="24" spans="1:9">
      <c r="A24" s="72"/>
      <c r="B24" s="72" t="s">
        <v>115</v>
      </c>
      <c r="C24" s="72" t="s">
        <v>108</v>
      </c>
      <c r="D24" s="76" t="s">
        <v>232</v>
      </c>
      <c r="E24" s="73">
        <f>Presupuesto!D15*Presupuesto!C15</f>
        <v>120</v>
      </c>
      <c r="F24" s="73">
        <v>8.5</v>
      </c>
      <c r="G24" s="74">
        <f t="shared" si="0"/>
        <v>1020</v>
      </c>
      <c r="H24" s="23"/>
      <c r="I24" s="75">
        <f t="shared" si="1"/>
        <v>0</v>
      </c>
    </row>
    <row r="25" spans="1:9">
      <c r="A25" s="72"/>
      <c r="B25" s="72" t="s">
        <v>116</v>
      </c>
      <c r="C25" s="72" t="s">
        <v>109</v>
      </c>
      <c r="D25" s="76" t="s">
        <v>232</v>
      </c>
      <c r="E25" s="73">
        <f>Presupuesto!D16*Presupuesto!C16</f>
        <v>120</v>
      </c>
      <c r="F25" s="73">
        <v>12.8</v>
      </c>
      <c r="G25" s="74">
        <f t="shared" si="0"/>
        <v>1536</v>
      </c>
      <c r="H25" s="23"/>
      <c r="I25" s="75">
        <f t="shared" si="1"/>
        <v>0</v>
      </c>
    </row>
    <row r="26" spans="1:9">
      <c r="A26" s="72"/>
      <c r="B26" s="72" t="s">
        <v>117</v>
      </c>
      <c r="C26" s="72" t="s">
        <v>110</v>
      </c>
      <c r="D26" s="76" t="s">
        <v>232</v>
      </c>
      <c r="E26" s="73">
        <f>Presupuesto!D17*Presupuesto!C17</f>
        <v>120</v>
      </c>
      <c r="F26" s="73">
        <v>17</v>
      </c>
      <c r="G26" s="74">
        <f t="shared" si="0"/>
        <v>2040</v>
      </c>
      <c r="H26" s="23"/>
      <c r="I26" s="75">
        <f t="shared" si="1"/>
        <v>0</v>
      </c>
    </row>
    <row r="27" spans="1:9">
      <c r="A27" s="72"/>
      <c r="B27" s="72" t="s">
        <v>118</v>
      </c>
      <c r="C27" s="72" t="s">
        <v>111</v>
      </c>
      <c r="D27" s="76" t="s">
        <v>232</v>
      </c>
      <c r="E27" s="73">
        <f>Presupuesto!D18*Presupuesto!C18</f>
        <v>2208</v>
      </c>
      <c r="F27" s="73">
        <v>29</v>
      </c>
      <c r="G27" s="74">
        <f t="shared" si="0"/>
        <v>64032</v>
      </c>
      <c r="H27" s="23"/>
      <c r="I27" s="75">
        <f t="shared" si="1"/>
        <v>0</v>
      </c>
    </row>
    <row r="28" spans="1:9">
      <c r="A28" s="72"/>
      <c r="B28" s="72" t="s">
        <v>119</v>
      </c>
      <c r="C28" s="72" t="s">
        <v>112</v>
      </c>
      <c r="D28" s="76" t="s">
        <v>232</v>
      </c>
      <c r="E28" s="73">
        <f>Presupuesto!D19*Presupuesto!C19</f>
        <v>120</v>
      </c>
      <c r="F28" s="73">
        <v>6</v>
      </c>
      <c r="G28" s="74">
        <f t="shared" si="0"/>
        <v>720</v>
      </c>
      <c r="H28" s="23"/>
      <c r="I28" s="75">
        <f t="shared" si="1"/>
        <v>0</v>
      </c>
    </row>
    <row r="29" spans="1:9">
      <c r="A29" s="72"/>
      <c r="B29" s="72" t="s">
        <v>120</v>
      </c>
      <c r="C29" s="72" t="s">
        <v>113</v>
      </c>
      <c r="D29" s="76" t="s">
        <v>232</v>
      </c>
      <c r="E29" s="73">
        <f>Presupuesto!D20*Presupuesto!C20</f>
        <v>12</v>
      </c>
      <c r="F29" s="73">
        <v>93.61</v>
      </c>
      <c r="G29" s="74">
        <f t="shared" si="0"/>
        <v>1123.32</v>
      </c>
      <c r="H29" s="23"/>
      <c r="I29" s="75">
        <f t="shared" si="1"/>
        <v>0</v>
      </c>
    </row>
    <row r="30" spans="1:9">
      <c r="A30" s="72" t="s">
        <v>89</v>
      </c>
      <c r="B30" s="72" t="s">
        <v>88</v>
      </c>
      <c r="C30" s="72" t="s">
        <v>55</v>
      </c>
      <c r="D30" s="76"/>
      <c r="E30" s="73"/>
      <c r="F30" s="73"/>
      <c r="G30" s="73"/>
      <c r="H30" s="73"/>
      <c r="I30" s="73"/>
    </row>
    <row r="31" spans="1:9">
      <c r="A31" s="72"/>
      <c r="B31" s="72" t="s">
        <v>72</v>
      </c>
      <c r="C31" s="72" t="s">
        <v>56</v>
      </c>
      <c r="D31" s="76" t="s">
        <v>231</v>
      </c>
      <c r="E31" s="73">
        <f>Presupuesto!D22*Presupuesto!C22</f>
        <v>4</v>
      </c>
      <c r="F31" s="73">
        <v>986</v>
      </c>
      <c r="G31" s="74">
        <f t="shared" ref="G31:G46" si="2">ROUND(E31*F31,2)</f>
        <v>3944</v>
      </c>
      <c r="H31" s="23"/>
      <c r="I31" s="75">
        <f t="shared" ref="I31:I46" si="3">ROUND(E31*H31,2)</f>
        <v>0</v>
      </c>
    </row>
    <row r="32" spans="1:9">
      <c r="A32" s="72"/>
      <c r="B32" s="72" t="s">
        <v>73</v>
      </c>
      <c r="C32" s="72" t="s">
        <v>57</v>
      </c>
      <c r="D32" s="76" t="s">
        <v>231</v>
      </c>
      <c r="E32" s="73">
        <f>Presupuesto!D23*Presupuesto!C23</f>
        <v>46</v>
      </c>
      <c r="F32" s="73">
        <v>290</v>
      </c>
      <c r="G32" s="74">
        <f t="shared" si="2"/>
        <v>13340</v>
      </c>
      <c r="H32" s="23"/>
      <c r="I32" s="75">
        <f t="shared" si="3"/>
        <v>0</v>
      </c>
    </row>
    <row r="33" spans="1:9">
      <c r="B33" s="72" t="s">
        <v>74</v>
      </c>
      <c r="C33" s="72" t="s">
        <v>58</v>
      </c>
      <c r="D33" s="76" t="s">
        <v>231</v>
      </c>
      <c r="E33" s="73">
        <f>Presupuesto!D24*Presupuesto!C24</f>
        <v>28</v>
      </c>
      <c r="F33" s="73">
        <v>623</v>
      </c>
      <c r="G33" s="74">
        <f t="shared" si="2"/>
        <v>17444</v>
      </c>
      <c r="H33" s="23"/>
      <c r="I33" s="75">
        <f t="shared" si="3"/>
        <v>0</v>
      </c>
    </row>
    <row r="34" spans="1:9">
      <c r="B34" s="72" t="s">
        <v>75</v>
      </c>
      <c r="C34" s="72" t="s">
        <v>59</v>
      </c>
      <c r="D34" s="76" t="s">
        <v>231</v>
      </c>
      <c r="E34" s="73">
        <f>Presupuesto!D25*Presupuesto!C25</f>
        <v>202</v>
      </c>
      <c r="F34" s="73">
        <v>175</v>
      </c>
      <c r="G34" s="74">
        <f t="shared" si="2"/>
        <v>35350</v>
      </c>
      <c r="H34" s="23"/>
      <c r="I34" s="75">
        <f t="shared" si="3"/>
        <v>0</v>
      </c>
    </row>
    <row r="35" spans="1:9">
      <c r="B35" s="72" t="s">
        <v>76</v>
      </c>
      <c r="C35" s="72" t="s">
        <v>60</v>
      </c>
      <c r="D35" s="76" t="s">
        <v>231</v>
      </c>
      <c r="E35" s="73">
        <f>Presupuesto!D26*Presupuesto!C26</f>
        <v>5</v>
      </c>
      <c r="F35" s="73">
        <v>375</v>
      </c>
      <c r="G35" s="74">
        <f t="shared" si="2"/>
        <v>1875</v>
      </c>
      <c r="H35" s="23"/>
      <c r="I35" s="75">
        <f t="shared" si="3"/>
        <v>0</v>
      </c>
    </row>
    <row r="36" spans="1:9">
      <c r="B36" s="72" t="s">
        <v>77</v>
      </c>
      <c r="C36" s="72" t="s">
        <v>61</v>
      </c>
      <c r="D36" s="76" t="s">
        <v>231</v>
      </c>
      <c r="E36" s="73">
        <f>Presupuesto!D27*Presupuesto!C27</f>
        <v>8</v>
      </c>
      <c r="F36" s="73">
        <v>1654</v>
      </c>
      <c r="G36" s="74">
        <f t="shared" si="2"/>
        <v>13232</v>
      </c>
      <c r="H36" s="23"/>
      <c r="I36" s="75">
        <f t="shared" si="3"/>
        <v>0</v>
      </c>
    </row>
    <row r="37" spans="1:9">
      <c r="B37" s="72" t="s">
        <v>78</v>
      </c>
      <c r="C37" s="72" t="s">
        <v>62</v>
      </c>
      <c r="D37" s="76" t="s">
        <v>231</v>
      </c>
      <c r="E37" s="73">
        <f>Presupuesto!D28*Presupuesto!C28</f>
        <v>25</v>
      </c>
      <c r="F37" s="73">
        <v>51</v>
      </c>
      <c r="G37" s="74">
        <f t="shared" si="2"/>
        <v>1275</v>
      </c>
      <c r="H37" s="23"/>
      <c r="I37" s="75">
        <f t="shared" si="3"/>
        <v>0</v>
      </c>
    </row>
    <row r="38" spans="1:9">
      <c r="B38" s="72" t="s">
        <v>79</v>
      </c>
      <c r="C38" s="72" t="s">
        <v>63</v>
      </c>
      <c r="D38" s="76" t="s">
        <v>231</v>
      </c>
      <c r="E38" s="73">
        <f>Presupuesto!D29*Presupuesto!C29</f>
        <v>8</v>
      </c>
      <c r="F38" s="73">
        <v>3344</v>
      </c>
      <c r="G38" s="74">
        <f t="shared" si="2"/>
        <v>26752</v>
      </c>
      <c r="H38" s="23"/>
      <c r="I38" s="75">
        <f t="shared" si="3"/>
        <v>0</v>
      </c>
    </row>
    <row r="39" spans="1:9">
      <c r="B39" s="72" t="s">
        <v>80</v>
      </c>
      <c r="C39" s="72" t="s">
        <v>64</v>
      </c>
      <c r="D39" s="76" t="s">
        <v>231</v>
      </c>
      <c r="E39" s="73">
        <f>Presupuesto!D30*Presupuesto!C30</f>
        <v>1</v>
      </c>
      <c r="F39" s="73">
        <v>219</v>
      </c>
      <c r="G39" s="74">
        <f t="shared" si="2"/>
        <v>219</v>
      </c>
      <c r="H39" s="23"/>
      <c r="I39" s="75">
        <f t="shared" si="3"/>
        <v>0</v>
      </c>
    </row>
    <row r="40" spans="1:9">
      <c r="B40" s="72" t="s">
        <v>81</v>
      </c>
      <c r="C40" s="72" t="s">
        <v>65</v>
      </c>
      <c r="D40" s="76" t="s">
        <v>231</v>
      </c>
      <c r="E40" s="73">
        <f>Presupuesto!D31*Presupuesto!C31</f>
        <v>91</v>
      </c>
      <c r="F40" s="73">
        <v>873</v>
      </c>
      <c r="G40" s="74">
        <f t="shared" si="2"/>
        <v>79443</v>
      </c>
      <c r="H40" s="23"/>
      <c r="I40" s="75">
        <f t="shared" si="3"/>
        <v>0</v>
      </c>
    </row>
    <row r="41" spans="1:9">
      <c r="B41" s="72" t="s">
        <v>82</v>
      </c>
      <c r="C41" s="72" t="s">
        <v>66</v>
      </c>
      <c r="D41" s="76" t="s">
        <v>231</v>
      </c>
      <c r="E41" s="73">
        <f>Presupuesto!D32*Presupuesto!C32</f>
        <v>9</v>
      </c>
      <c r="F41" s="73">
        <v>2035</v>
      </c>
      <c r="G41" s="74">
        <f t="shared" si="2"/>
        <v>18315</v>
      </c>
      <c r="H41" s="23"/>
      <c r="I41" s="75">
        <f t="shared" si="3"/>
        <v>0</v>
      </c>
    </row>
    <row r="42" spans="1:9">
      <c r="B42" s="72" t="s">
        <v>183</v>
      </c>
      <c r="C42" s="72" t="s">
        <v>262</v>
      </c>
      <c r="D42" s="76" t="s">
        <v>231</v>
      </c>
      <c r="E42" s="73">
        <f>Presupuesto!D33*Presupuesto!C33</f>
        <v>2</v>
      </c>
      <c r="F42" s="73">
        <v>1782</v>
      </c>
      <c r="G42" s="74">
        <f t="shared" si="2"/>
        <v>3564</v>
      </c>
      <c r="H42" s="23"/>
      <c r="I42" s="75">
        <f t="shared" si="3"/>
        <v>0</v>
      </c>
    </row>
    <row r="43" spans="1:9">
      <c r="B43" s="72" t="s">
        <v>84</v>
      </c>
      <c r="C43" s="72" t="s">
        <v>68</v>
      </c>
      <c r="D43" s="76" t="s">
        <v>231</v>
      </c>
      <c r="E43" s="73">
        <f>Presupuesto!D34*Presupuesto!C34</f>
        <v>46</v>
      </c>
      <c r="F43" s="73">
        <v>149</v>
      </c>
      <c r="G43" s="74">
        <f t="shared" si="2"/>
        <v>6854</v>
      </c>
      <c r="H43" s="23"/>
      <c r="I43" s="75">
        <f t="shared" si="3"/>
        <v>0</v>
      </c>
    </row>
    <row r="44" spans="1:9">
      <c r="B44" s="72" t="s">
        <v>85</v>
      </c>
      <c r="C44" s="72" t="s">
        <v>69</v>
      </c>
      <c r="D44" s="76" t="s">
        <v>231</v>
      </c>
      <c r="E44" s="73">
        <f>Presupuesto!D35*Presupuesto!C35</f>
        <v>20</v>
      </c>
      <c r="F44" s="73">
        <v>320</v>
      </c>
      <c r="G44" s="74">
        <f t="shared" si="2"/>
        <v>6400</v>
      </c>
      <c r="H44" s="23"/>
      <c r="I44" s="75">
        <f t="shared" si="3"/>
        <v>0</v>
      </c>
    </row>
    <row r="45" spans="1:9">
      <c r="B45" s="72" t="s">
        <v>86</v>
      </c>
      <c r="C45" s="72" t="s">
        <v>70</v>
      </c>
      <c r="D45" s="76" t="s">
        <v>231</v>
      </c>
      <c r="E45" s="73">
        <f>Presupuesto!D36*Presupuesto!C36</f>
        <v>2</v>
      </c>
      <c r="F45" s="73">
        <v>1249</v>
      </c>
      <c r="G45" s="74">
        <f t="shared" si="2"/>
        <v>2498</v>
      </c>
      <c r="H45" s="23"/>
      <c r="I45" s="75">
        <f t="shared" si="3"/>
        <v>0</v>
      </c>
    </row>
    <row r="46" spans="1:9">
      <c r="B46" s="72" t="s">
        <v>87</v>
      </c>
      <c r="C46" s="72" t="s">
        <v>71</v>
      </c>
      <c r="D46" s="76" t="s">
        <v>231</v>
      </c>
      <c r="E46" s="73">
        <f>Presupuesto!D37*Presupuesto!C37</f>
        <v>18</v>
      </c>
      <c r="F46" s="73">
        <v>358</v>
      </c>
      <c r="G46" s="74">
        <f t="shared" si="2"/>
        <v>6444</v>
      </c>
      <c r="H46" s="23"/>
      <c r="I46" s="75">
        <f t="shared" si="3"/>
        <v>0</v>
      </c>
    </row>
    <row r="47" spans="1:9">
      <c r="A47" s="72" t="s">
        <v>97</v>
      </c>
      <c r="B47" s="72" t="s">
        <v>90</v>
      </c>
      <c r="C47" s="72" t="s">
        <v>90</v>
      </c>
      <c r="D47" s="76"/>
      <c r="E47" s="73"/>
      <c r="F47" s="73"/>
      <c r="G47" s="73"/>
      <c r="H47" s="73"/>
      <c r="I47" s="73"/>
    </row>
    <row r="48" spans="1:9">
      <c r="A48" s="72"/>
      <c r="B48" s="72" t="s">
        <v>94</v>
      </c>
      <c r="C48" s="72" t="s">
        <v>91</v>
      </c>
      <c r="D48" s="76" t="s">
        <v>231</v>
      </c>
      <c r="E48" s="73">
        <f>Presupuesto!D39*Presupuesto!C39</f>
        <v>626</v>
      </c>
      <c r="F48" s="73">
        <v>46</v>
      </c>
      <c r="G48" s="74">
        <f t="shared" ref="G48:G50" si="4">ROUND(E48*F48,2)</f>
        <v>28796</v>
      </c>
      <c r="H48" s="23"/>
      <c r="I48" s="75">
        <f t="shared" ref="I48:I50" si="5">ROUND(E48*H48,2)</f>
        <v>0</v>
      </c>
    </row>
    <row r="49" spans="1:9">
      <c r="A49" s="72"/>
      <c r="B49" s="72" t="s">
        <v>95</v>
      </c>
      <c r="C49" s="72" t="s">
        <v>92</v>
      </c>
      <c r="D49" s="76" t="s">
        <v>231</v>
      </c>
      <c r="E49" s="73">
        <f>Presupuesto!D40*Presupuesto!C40</f>
        <v>124</v>
      </c>
      <c r="F49" s="73">
        <v>96</v>
      </c>
      <c r="G49" s="74">
        <f t="shared" si="4"/>
        <v>11904</v>
      </c>
      <c r="H49" s="23"/>
      <c r="I49" s="75">
        <f t="shared" si="5"/>
        <v>0</v>
      </c>
    </row>
    <row r="50" spans="1:9">
      <c r="B50" s="72" t="s">
        <v>96</v>
      </c>
      <c r="C50" s="72" t="s">
        <v>93</v>
      </c>
      <c r="D50" s="76" t="s">
        <v>231</v>
      </c>
      <c r="E50" s="73">
        <f>Presupuesto!D41*Presupuesto!C41</f>
        <v>326</v>
      </c>
      <c r="F50" s="73">
        <v>206</v>
      </c>
      <c r="G50" s="74">
        <f t="shared" si="4"/>
        <v>67156</v>
      </c>
      <c r="H50" s="23"/>
      <c r="I50" s="75">
        <f t="shared" si="5"/>
        <v>0</v>
      </c>
    </row>
    <row r="51" spans="1:9">
      <c r="A51" s="72" t="s">
        <v>106</v>
      </c>
      <c r="B51" s="72" t="s">
        <v>99</v>
      </c>
      <c r="C51" s="72" t="s">
        <v>98</v>
      </c>
      <c r="D51" s="76"/>
      <c r="E51" s="73"/>
      <c r="F51" s="73"/>
      <c r="G51" s="73"/>
      <c r="H51" s="73"/>
      <c r="I51" s="73"/>
    </row>
    <row r="52" spans="1:9">
      <c r="A52" s="72"/>
      <c r="B52" s="72" t="s">
        <v>102</v>
      </c>
      <c r="C52" s="72" t="s">
        <v>100</v>
      </c>
      <c r="D52" s="76" t="s">
        <v>231</v>
      </c>
      <c r="E52" s="73">
        <f>Presupuesto!D43*Presupuesto!C43</f>
        <v>1</v>
      </c>
      <c r="F52" s="73">
        <v>150000</v>
      </c>
      <c r="G52" s="74">
        <f t="shared" ref="G52:G53" si="6">ROUND(E52*F52,2)</f>
        <v>150000</v>
      </c>
      <c r="H52" s="23"/>
      <c r="I52" s="75">
        <f t="shared" ref="I52:I53" si="7">ROUND(E52*H52,2)</f>
        <v>0</v>
      </c>
    </row>
    <row r="53" spans="1:9">
      <c r="A53" s="72"/>
      <c r="B53" s="72" t="s">
        <v>103</v>
      </c>
      <c r="C53" s="72" t="s">
        <v>101</v>
      </c>
      <c r="D53" s="76" t="s">
        <v>231</v>
      </c>
      <c r="E53" s="73">
        <f>Presupuesto!D44*Presupuesto!C44</f>
        <v>1</v>
      </c>
      <c r="F53" s="73">
        <v>65000</v>
      </c>
      <c r="G53" s="74">
        <f t="shared" si="6"/>
        <v>65000</v>
      </c>
      <c r="H53" s="23"/>
      <c r="I53" s="75">
        <f t="shared" si="7"/>
        <v>0</v>
      </c>
    </row>
    <row r="54" spans="1:9">
      <c r="A54" s="72" t="s">
        <v>139</v>
      </c>
      <c r="B54" s="72"/>
      <c r="C54" s="72" t="s">
        <v>138</v>
      </c>
      <c r="D54" s="72"/>
      <c r="E54" s="73"/>
      <c r="F54" s="73"/>
      <c r="G54" s="73"/>
      <c r="H54" s="73"/>
      <c r="I54" s="73"/>
    </row>
    <row r="55" spans="1:9">
      <c r="A55" s="72" t="s">
        <v>140</v>
      </c>
      <c r="B55" s="72" t="s">
        <v>48</v>
      </c>
      <c r="C55" s="72" t="s">
        <v>51</v>
      </c>
      <c r="D55" s="72"/>
      <c r="E55" s="73"/>
      <c r="F55" s="73"/>
      <c r="G55" s="73"/>
      <c r="H55" s="73"/>
      <c r="I55" s="73"/>
    </row>
    <row r="56" spans="1:9">
      <c r="A56" s="72"/>
      <c r="B56" s="72" t="s">
        <v>39</v>
      </c>
      <c r="C56" s="72" t="s">
        <v>35</v>
      </c>
      <c r="D56" s="76" t="s">
        <v>232</v>
      </c>
      <c r="E56" s="73">
        <f>Presupuesto!C5*Presupuesto!D5</f>
        <v>2208</v>
      </c>
      <c r="F56" s="73">
        <v>27.69</v>
      </c>
      <c r="G56" s="74">
        <f t="shared" ref="G56:G95" si="8">ROUND(E56*F56,2)</f>
        <v>61139.519999999997</v>
      </c>
      <c r="H56" s="23"/>
      <c r="I56" s="75">
        <f t="shared" ref="I56:I57" si="9">ROUND(E56*H56,2)</f>
        <v>0</v>
      </c>
    </row>
    <row r="57" spans="1:9">
      <c r="A57" s="72"/>
      <c r="B57" s="72" t="s">
        <v>40</v>
      </c>
      <c r="C57" s="72" t="s">
        <v>36</v>
      </c>
      <c r="D57" s="76" t="s">
        <v>232</v>
      </c>
      <c r="E57" s="73">
        <f>Presupuesto!C6*Presupuesto!D6</f>
        <v>32532</v>
      </c>
      <c r="F57" s="73">
        <v>32.540000000000006</v>
      </c>
      <c r="G57" s="74">
        <f t="shared" si="8"/>
        <v>1058591.28</v>
      </c>
      <c r="H57" s="23"/>
      <c r="I57" s="75">
        <f t="shared" si="9"/>
        <v>0</v>
      </c>
    </row>
    <row r="58" spans="1:9">
      <c r="A58" s="72" t="s">
        <v>141</v>
      </c>
      <c r="B58" s="72" t="s">
        <v>49</v>
      </c>
      <c r="C58" s="72" t="s">
        <v>53</v>
      </c>
      <c r="D58" s="76"/>
      <c r="E58" s="73"/>
      <c r="F58" s="73"/>
      <c r="G58" s="73"/>
      <c r="H58" s="73"/>
      <c r="I58" s="73"/>
    </row>
    <row r="59" spans="1:9">
      <c r="A59" s="72"/>
      <c r="B59" s="72" t="s">
        <v>41</v>
      </c>
      <c r="C59" s="72" t="s">
        <v>37</v>
      </c>
      <c r="D59" s="76" t="s">
        <v>231</v>
      </c>
      <c r="E59" s="73">
        <f>Presupuesto!C8*Presupuesto!D8</f>
        <v>750</v>
      </c>
      <c r="F59" s="73">
        <v>60</v>
      </c>
      <c r="G59" s="74">
        <f t="shared" si="8"/>
        <v>45000</v>
      </c>
      <c r="H59" s="23"/>
      <c r="I59" s="75">
        <f t="shared" ref="I59:I60" si="10">ROUND(E59*H59,2)</f>
        <v>0</v>
      </c>
    </row>
    <row r="60" spans="1:9">
      <c r="A60" s="72"/>
      <c r="B60" s="72" t="s">
        <v>42</v>
      </c>
      <c r="C60" s="72" t="s">
        <v>38</v>
      </c>
      <c r="D60" s="76" t="s">
        <v>232</v>
      </c>
      <c r="E60" s="73">
        <f>Presupuesto!C9*Presupuesto!D9</f>
        <v>9000</v>
      </c>
      <c r="F60" s="73">
        <v>28.259999999999998</v>
      </c>
      <c r="G60" s="74">
        <f t="shared" si="8"/>
        <v>254340</v>
      </c>
      <c r="H60" s="23"/>
      <c r="I60" s="75">
        <f t="shared" si="10"/>
        <v>0</v>
      </c>
    </row>
    <row r="61" spans="1:9">
      <c r="A61" s="72" t="s">
        <v>142</v>
      </c>
      <c r="B61" s="72" t="s">
        <v>50</v>
      </c>
      <c r="C61" s="72" t="s">
        <v>52</v>
      </c>
      <c r="D61" s="76"/>
      <c r="E61" s="73"/>
      <c r="F61" s="73"/>
      <c r="G61" s="73"/>
      <c r="H61" s="73"/>
      <c r="I61" s="73"/>
    </row>
    <row r="62" spans="1:9">
      <c r="A62" s="72"/>
      <c r="B62" s="72" t="s">
        <v>46</v>
      </c>
      <c r="C62" s="72" t="s">
        <v>44</v>
      </c>
      <c r="D62" s="76" t="s">
        <v>232</v>
      </c>
      <c r="E62" s="73">
        <f>Presupuesto!C11*Presupuesto!D11</f>
        <v>8400</v>
      </c>
      <c r="F62" s="73">
        <v>6.28</v>
      </c>
      <c r="G62" s="74">
        <f t="shared" si="8"/>
        <v>52752</v>
      </c>
      <c r="H62" s="23"/>
      <c r="I62" s="75">
        <f t="shared" ref="I62:I71" si="11">ROUND(E62*H62,2)</f>
        <v>0</v>
      </c>
    </row>
    <row r="63" spans="1:9">
      <c r="A63" s="72"/>
      <c r="B63" s="72" t="s">
        <v>47</v>
      </c>
      <c r="C63" s="72" t="s">
        <v>45</v>
      </c>
      <c r="D63" s="76" t="s">
        <v>232</v>
      </c>
      <c r="E63" s="73">
        <f>Presupuesto!C12*Presupuesto!D12</f>
        <v>12</v>
      </c>
      <c r="F63" s="73">
        <v>1.86</v>
      </c>
      <c r="G63" s="74">
        <f t="shared" si="8"/>
        <v>22.32</v>
      </c>
      <c r="H63" s="23"/>
      <c r="I63" s="75">
        <f t="shared" si="11"/>
        <v>0</v>
      </c>
    </row>
    <row r="64" spans="1:9">
      <c r="A64" s="72" t="s">
        <v>143</v>
      </c>
      <c r="B64" s="72" t="s">
        <v>105</v>
      </c>
      <c r="C64" s="72" t="s">
        <v>104</v>
      </c>
      <c r="D64" s="76"/>
      <c r="E64" s="73"/>
      <c r="F64" s="73"/>
      <c r="G64" s="73"/>
      <c r="H64" s="73"/>
      <c r="I64" s="73"/>
    </row>
    <row r="65" spans="1:9">
      <c r="A65" s="72"/>
      <c r="B65" s="72" t="s">
        <v>114</v>
      </c>
      <c r="C65" s="72" t="s">
        <v>107</v>
      </c>
      <c r="D65" s="76" t="s">
        <v>232</v>
      </c>
      <c r="E65" s="73">
        <f>Presupuesto!C14*Presupuesto!D14</f>
        <v>12</v>
      </c>
      <c r="F65" s="73">
        <v>1.69</v>
      </c>
      <c r="G65" s="74">
        <f t="shared" si="8"/>
        <v>20.28</v>
      </c>
      <c r="H65" s="23"/>
      <c r="I65" s="75">
        <f t="shared" si="11"/>
        <v>0</v>
      </c>
    </row>
    <row r="66" spans="1:9">
      <c r="A66" s="72"/>
      <c r="B66" s="72" t="s">
        <v>115</v>
      </c>
      <c r="C66" s="72" t="s">
        <v>108</v>
      </c>
      <c r="D66" s="76" t="s">
        <v>232</v>
      </c>
      <c r="E66" s="73">
        <f>Presupuesto!C15*Presupuesto!D15</f>
        <v>120</v>
      </c>
      <c r="F66" s="73">
        <v>8.5</v>
      </c>
      <c r="G66" s="74">
        <f t="shared" si="8"/>
        <v>1020</v>
      </c>
      <c r="H66" s="23"/>
      <c r="I66" s="75">
        <f t="shared" si="11"/>
        <v>0</v>
      </c>
    </row>
    <row r="67" spans="1:9">
      <c r="A67" s="72"/>
      <c r="B67" s="72" t="s">
        <v>116</v>
      </c>
      <c r="C67" s="72" t="s">
        <v>109</v>
      </c>
      <c r="D67" s="76" t="s">
        <v>232</v>
      </c>
      <c r="E67" s="73">
        <f>Presupuesto!C16*Presupuesto!D16</f>
        <v>120</v>
      </c>
      <c r="F67" s="73">
        <v>12.8</v>
      </c>
      <c r="G67" s="74">
        <f t="shared" si="8"/>
        <v>1536</v>
      </c>
      <c r="H67" s="23"/>
      <c r="I67" s="75">
        <f t="shared" si="11"/>
        <v>0</v>
      </c>
    </row>
    <row r="68" spans="1:9">
      <c r="A68" s="72"/>
      <c r="B68" s="72" t="s">
        <v>117</v>
      </c>
      <c r="C68" s="72" t="s">
        <v>110</v>
      </c>
      <c r="D68" s="76" t="s">
        <v>232</v>
      </c>
      <c r="E68" s="73">
        <f>Presupuesto!C17*Presupuesto!D17</f>
        <v>120</v>
      </c>
      <c r="F68" s="73">
        <v>17</v>
      </c>
      <c r="G68" s="74">
        <f t="shared" si="8"/>
        <v>2040</v>
      </c>
      <c r="H68" s="23"/>
      <c r="I68" s="75">
        <f t="shared" si="11"/>
        <v>0</v>
      </c>
    </row>
    <row r="69" spans="1:9">
      <c r="A69" s="72"/>
      <c r="B69" s="72" t="s">
        <v>118</v>
      </c>
      <c r="C69" s="72" t="s">
        <v>111</v>
      </c>
      <c r="D69" s="76" t="s">
        <v>232</v>
      </c>
      <c r="E69" s="73">
        <f>Presupuesto!C18*Presupuesto!D18</f>
        <v>2208</v>
      </c>
      <c r="F69" s="73">
        <v>29</v>
      </c>
      <c r="G69" s="74">
        <f t="shared" si="8"/>
        <v>64032</v>
      </c>
      <c r="H69" s="23"/>
      <c r="I69" s="75">
        <f t="shared" si="11"/>
        <v>0</v>
      </c>
    </row>
    <row r="70" spans="1:9">
      <c r="A70" s="72"/>
      <c r="B70" s="72" t="s">
        <v>119</v>
      </c>
      <c r="C70" s="72" t="s">
        <v>112</v>
      </c>
      <c r="D70" s="76" t="s">
        <v>232</v>
      </c>
      <c r="E70" s="73">
        <f>Presupuesto!C19*Presupuesto!D19</f>
        <v>120</v>
      </c>
      <c r="F70" s="73">
        <v>6</v>
      </c>
      <c r="G70" s="74">
        <f t="shared" si="8"/>
        <v>720</v>
      </c>
      <c r="H70" s="23"/>
      <c r="I70" s="75">
        <f t="shared" si="11"/>
        <v>0</v>
      </c>
    </row>
    <row r="71" spans="1:9">
      <c r="A71" s="72"/>
      <c r="B71" s="72" t="s">
        <v>120</v>
      </c>
      <c r="C71" s="72" t="s">
        <v>113</v>
      </c>
      <c r="D71" s="76" t="s">
        <v>232</v>
      </c>
      <c r="E71" s="73">
        <f>Presupuesto!C20*Presupuesto!D20</f>
        <v>12</v>
      </c>
      <c r="F71" s="73">
        <v>93.61</v>
      </c>
      <c r="G71" s="74">
        <f t="shared" si="8"/>
        <v>1123.32</v>
      </c>
      <c r="H71" s="23"/>
      <c r="I71" s="75">
        <f t="shared" si="11"/>
        <v>0</v>
      </c>
    </row>
    <row r="72" spans="1:9">
      <c r="A72" s="72" t="s">
        <v>144</v>
      </c>
      <c r="B72" s="72" t="s">
        <v>88</v>
      </c>
      <c r="C72" s="72" t="s">
        <v>55</v>
      </c>
      <c r="D72" s="76"/>
      <c r="E72" s="73"/>
      <c r="F72" s="73"/>
      <c r="G72" s="73"/>
      <c r="H72" s="73"/>
      <c r="I72" s="73"/>
    </row>
    <row r="73" spans="1:9">
      <c r="A73" s="72"/>
      <c r="B73" s="72" t="s">
        <v>72</v>
      </c>
      <c r="C73" s="72" t="s">
        <v>56</v>
      </c>
      <c r="D73" s="76" t="s">
        <v>231</v>
      </c>
      <c r="E73" s="73">
        <f>Presupuesto!C22*Presupuesto!D22</f>
        <v>4</v>
      </c>
      <c r="F73" s="73">
        <v>986</v>
      </c>
      <c r="G73" s="74">
        <f t="shared" si="8"/>
        <v>3944</v>
      </c>
      <c r="H73" s="23"/>
      <c r="I73" s="75">
        <f t="shared" ref="I73:I88" si="12">ROUND(E73*H73,2)</f>
        <v>0</v>
      </c>
    </row>
    <row r="74" spans="1:9">
      <c r="A74" s="72"/>
      <c r="B74" s="72" t="s">
        <v>73</v>
      </c>
      <c r="C74" s="72" t="s">
        <v>57</v>
      </c>
      <c r="D74" s="76" t="s">
        <v>231</v>
      </c>
      <c r="E74" s="73">
        <f>Presupuesto!C23*Presupuesto!D23</f>
        <v>46</v>
      </c>
      <c r="F74" s="73">
        <v>290</v>
      </c>
      <c r="G74" s="74">
        <f t="shared" si="8"/>
        <v>13340</v>
      </c>
      <c r="H74" s="23"/>
      <c r="I74" s="75">
        <f t="shared" si="12"/>
        <v>0</v>
      </c>
    </row>
    <row r="75" spans="1:9">
      <c r="B75" s="72" t="s">
        <v>74</v>
      </c>
      <c r="C75" s="72" t="s">
        <v>58</v>
      </c>
      <c r="D75" s="76" t="s">
        <v>231</v>
      </c>
      <c r="E75" s="73">
        <f>Presupuesto!C24*Presupuesto!D24</f>
        <v>28</v>
      </c>
      <c r="F75" s="73">
        <v>623</v>
      </c>
      <c r="G75" s="74">
        <f t="shared" si="8"/>
        <v>17444</v>
      </c>
      <c r="H75" s="23"/>
      <c r="I75" s="75">
        <f t="shared" si="12"/>
        <v>0</v>
      </c>
    </row>
    <row r="76" spans="1:9">
      <c r="B76" s="72" t="s">
        <v>75</v>
      </c>
      <c r="C76" s="72" t="s">
        <v>59</v>
      </c>
      <c r="D76" s="76" t="s">
        <v>231</v>
      </c>
      <c r="E76" s="73">
        <f>Presupuesto!C25*Presupuesto!D25</f>
        <v>202</v>
      </c>
      <c r="F76" s="73">
        <v>175</v>
      </c>
      <c r="G76" s="74">
        <f t="shared" si="8"/>
        <v>35350</v>
      </c>
      <c r="H76" s="23"/>
      <c r="I76" s="75">
        <f t="shared" si="12"/>
        <v>0</v>
      </c>
    </row>
    <row r="77" spans="1:9">
      <c r="B77" s="72" t="s">
        <v>76</v>
      </c>
      <c r="C77" s="72" t="s">
        <v>60</v>
      </c>
      <c r="D77" s="76" t="s">
        <v>231</v>
      </c>
      <c r="E77" s="73">
        <f>Presupuesto!C26*Presupuesto!D26</f>
        <v>5</v>
      </c>
      <c r="F77" s="73">
        <v>375</v>
      </c>
      <c r="G77" s="74">
        <f t="shared" si="8"/>
        <v>1875</v>
      </c>
      <c r="H77" s="23"/>
      <c r="I77" s="75">
        <f t="shared" si="12"/>
        <v>0</v>
      </c>
    </row>
    <row r="78" spans="1:9">
      <c r="B78" s="72" t="s">
        <v>77</v>
      </c>
      <c r="C78" s="72" t="s">
        <v>61</v>
      </c>
      <c r="D78" s="76" t="s">
        <v>231</v>
      </c>
      <c r="E78" s="73">
        <f>Presupuesto!C27*Presupuesto!D27</f>
        <v>8</v>
      </c>
      <c r="F78" s="73">
        <v>1654</v>
      </c>
      <c r="G78" s="74">
        <f t="shared" si="8"/>
        <v>13232</v>
      </c>
      <c r="H78" s="23"/>
      <c r="I78" s="75">
        <f t="shared" si="12"/>
        <v>0</v>
      </c>
    </row>
    <row r="79" spans="1:9">
      <c r="B79" s="72" t="s">
        <v>78</v>
      </c>
      <c r="C79" s="72" t="s">
        <v>62</v>
      </c>
      <c r="D79" s="76" t="s">
        <v>231</v>
      </c>
      <c r="E79" s="73">
        <f>Presupuesto!C28*Presupuesto!D28</f>
        <v>25</v>
      </c>
      <c r="F79" s="73">
        <v>51</v>
      </c>
      <c r="G79" s="74">
        <f t="shared" si="8"/>
        <v>1275</v>
      </c>
      <c r="H79" s="23"/>
      <c r="I79" s="75">
        <f t="shared" si="12"/>
        <v>0</v>
      </c>
    </row>
    <row r="80" spans="1:9">
      <c r="B80" s="72" t="s">
        <v>79</v>
      </c>
      <c r="C80" s="72" t="s">
        <v>63</v>
      </c>
      <c r="D80" s="76" t="s">
        <v>231</v>
      </c>
      <c r="E80" s="73">
        <f>Presupuesto!C29*Presupuesto!D29</f>
        <v>8</v>
      </c>
      <c r="F80" s="73">
        <v>3344</v>
      </c>
      <c r="G80" s="74">
        <f t="shared" si="8"/>
        <v>26752</v>
      </c>
      <c r="H80" s="23"/>
      <c r="I80" s="75">
        <f t="shared" si="12"/>
        <v>0</v>
      </c>
    </row>
    <row r="81" spans="1:9">
      <c r="B81" s="72" t="s">
        <v>80</v>
      </c>
      <c r="C81" s="72" t="s">
        <v>64</v>
      </c>
      <c r="D81" s="76" t="s">
        <v>231</v>
      </c>
      <c r="E81" s="73">
        <f>Presupuesto!C30*Presupuesto!D30</f>
        <v>1</v>
      </c>
      <c r="F81" s="73">
        <v>219</v>
      </c>
      <c r="G81" s="74">
        <f t="shared" si="8"/>
        <v>219</v>
      </c>
      <c r="H81" s="23"/>
      <c r="I81" s="75">
        <f t="shared" si="12"/>
        <v>0</v>
      </c>
    </row>
    <row r="82" spans="1:9">
      <c r="B82" s="72" t="s">
        <v>81</v>
      </c>
      <c r="C82" s="72" t="s">
        <v>65</v>
      </c>
      <c r="D82" s="76" t="s">
        <v>231</v>
      </c>
      <c r="E82" s="73">
        <f>Presupuesto!C31*Presupuesto!D31</f>
        <v>91</v>
      </c>
      <c r="F82" s="73">
        <v>873</v>
      </c>
      <c r="G82" s="74">
        <f t="shared" si="8"/>
        <v>79443</v>
      </c>
      <c r="H82" s="23"/>
      <c r="I82" s="75">
        <f t="shared" si="12"/>
        <v>0</v>
      </c>
    </row>
    <row r="83" spans="1:9">
      <c r="B83" s="72" t="s">
        <v>82</v>
      </c>
      <c r="C83" s="72" t="s">
        <v>66</v>
      </c>
      <c r="D83" s="76" t="s">
        <v>231</v>
      </c>
      <c r="E83" s="73">
        <f>Presupuesto!C32*Presupuesto!D32</f>
        <v>9</v>
      </c>
      <c r="F83" s="73">
        <v>2035</v>
      </c>
      <c r="G83" s="74">
        <f t="shared" si="8"/>
        <v>18315</v>
      </c>
      <c r="H83" s="23"/>
      <c r="I83" s="75">
        <f t="shared" si="12"/>
        <v>0</v>
      </c>
    </row>
    <row r="84" spans="1:9">
      <c r="B84" s="72" t="s">
        <v>183</v>
      </c>
      <c r="C84" s="72" t="s">
        <v>262</v>
      </c>
      <c r="D84" s="76" t="s">
        <v>231</v>
      </c>
      <c r="E84" s="73">
        <f>Presupuesto!C33*Presupuesto!D33</f>
        <v>2</v>
      </c>
      <c r="F84" s="73">
        <v>1782</v>
      </c>
      <c r="G84" s="74">
        <f t="shared" si="8"/>
        <v>3564</v>
      </c>
      <c r="H84" s="23"/>
      <c r="I84" s="75">
        <f t="shared" si="12"/>
        <v>0</v>
      </c>
    </row>
    <row r="85" spans="1:9">
      <c r="B85" s="72" t="s">
        <v>84</v>
      </c>
      <c r="C85" s="72" t="s">
        <v>68</v>
      </c>
      <c r="D85" s="76" t="s">
        <v>231</v>
      </c>
      <c r="E85" s="73">
        <f>Presupuesto!C34*Presupuesto!D34</f>
        <v>46</v>
      </c>
      <c r="F85" s="73">
        <v>149</v>
      </c>
      <c r="G85" s="74">
        <f t="shared" si="8"/>
        <v>6854</v>
      </c>
      <c r="H85" s="23"/>
      <c r="I85" s="75">
        <f t="shared" si="12"/>
        <v>0</v>
      </c>
    </row>
    <row r="86" spans="1:9">
      <c r="B86" s="72" t="s">
        <v>85</v>
      </c>
      <c r="C86" s="72" t="s">
        <v>69</v>
      </c>
      <c r="D86" s="76" t="s">
        <v>231</v>
      </c>
      <c r="E86" s="73">
        <f>Presupuesto!C35*Presupuesto!D35</f>
        <v>20</v>
      </c>
      <c r="F86" s="73">
        <v>320</v>
      </c>
      <c r="G86" s="74">
        <f t="shared" si="8"/>
        <v>6400</v>
      </c>
      <c r="H86" s="23"/>
      <c r="I86" s="75">
        <f t="shared" si="12"/>
        <v>0</v>
      </c>
    </row>
    <row r="87" spans="1:9">
      <c r="B87" s="72" t="s">
        <v>86</v>
      </c>
      <c r="C87" s="72" t="s">
        <v>70</v>
      </c>
      <c r="D87" s="76" t="s">
        <v>231</v>
      </c>
      <c r="E87" s="73">
        <f>Presupuesto!C36*Presupuesto!D36</f>
        <v>2</v>
      </c>
      <c r="F87" s="73">
        <v>1249</v>
      </c>
      <c r="G87" s="74">
        <f t="shared" si="8"/>
        <v>2498</v>
      </c>
      <c r="H87" s="23"/>
      <c r="I87" s="75">
        <f t="shared" si="12"/>
        <v>0</v>
      </c>
    </row>
    <row r="88" spans="1:9">
      <c r="B88" s="72" t="s">
        <v>87</v>
      </c>
      <c r="C88" s="72" t="s">
        <v>71</v>
      </c>
      <c r="D88" s="76" t="s">
        <v>231</v>
      </c>
      <c r="E88" s="73">
        <f>Presupuesto!C37*Presupuesto!D37</f>
        <v>18</v>
      </c>
      <c r="F88" s="73">
        <v>358</v>
      </c>
      <c r="G88" s="74">
        <f t="shared" si="8"/>
        <v>6444</v>
      </c>
      <c r="H88" s="23"/>
      <c r="I88" s="75">
        <f t="shared" si="12"/>
        <v>0</v>
      </c>
    </row>
    <row r="89" spans="1:9">
      <c r="A89" s="72" t="s">
        <v>145</v>
      </c>
      <c r="B89" s="72" t="s">
        <v>90</v>
      </c>
      <c r="C89" s="72" t="s">
        <v>90</v>
      </c>
      <c r="D89" s="76"/>
      <c r="E89" s="73"/>
      <c r="F89" s="73"/>
      <c r="G89" s="73"/>
      <c r="H89" s="73"/>
      <c r="I89" s="73"/>
    </row>
    <row r="90" spans="1:9">
      <c r="A90" s="72"/>
      <c r="B90" s="72" t="s">
        <v>94</v>
      </c>
      <c r="C90" s="72" t="s">
        <v>91</v>
      </c>
      <c r="D90" s="76" t="s">
        <v>231</v>
      </c>
      <c r="E90" s="73">
        <f>Presupuesto!C39*Presupuesto!D39</f>
        <v>626</v>
      </c>
      <c r="F90" s="73">
        <v>46</v>
      </c>
      <c r="G90" s="74">
        <f t="shared" si="8"/>
        <v>28796</v>
      </c>
      <c r="H90" s="23"/>
      <c r="I90" s="75">
        <f t="shared" ref="I90:I92" si="13">ROUND(E90*H90,2)</f>
        <v>0</v>
      </c>
    </row>
    <row r="91" spans="1:9">
      <c r="A91" s="72"/>
      <c r="B91" s="72" t="s">
        <v>95</v>
      </c>
      <c r="C91" s="72" t="s">
        <v>92</v>
      </c>
      <c r="D91" s="76" t="s">
        <v>231</v>
      </c>
      <c r="E91" s="73">
        <f>Presupuesto!C40*Presupuesto!D40</f>
        <v>124</v>
      </c>
      <c r="F91" s="73">
        <v>96</v>
      </c>
      <c r="G91" s="74">
        <f t="shared" si="8"/>
        <v>11904</v>
      </c>
      <c r="H91" s="23"/>
      <c r="I91" s="75">
        <f t="shared" si="13"/>
        <v>0</v>
      </c>
    </row>
    <row r="92" spans="1:9">
      <c r="B92" s="72" t="s">
        <v>96</v>
      </c>
      <c r="C92" s="72" t="s">
        <v>93</v>
      </c>
      <c r="D92" s="76" t="s">
        <v>231</v>
      </c>
      <c r="E92" s="73">
        <f>Presupuesto!C41*Presupuesto!D41</f>
        <v>326</v>
      </c>
      <c r="F92" s="73">
        <v>206</v>
      </c>
      <c r="G92" s="74">
        <f t="shared" si="8"/>
        <v>67156</v>
      </c>
      <c r="H92" s="23"/>
      <c r="I92" s="75">
        <f t="shared" si="13"/>
        <v>0</v>
      </c>
    </row>
    <row r="93" spans="1:9">
      <c r="A93" s="72" t="s">
        <v>146</v>
      </c>
      <c r="B93" s="72" t="s">
        <v>99</v>
      </c>
      <c r="C93" s="72" t="s">
        <v>98</v>
      </c>
      <c r="D93" s="76"/>
      <c r="E93" s="73"/>
      <c r="F93" s="73"/>
      <c r="G93" s="73"/>
      <c r="H93" s="73"/>
      <c r="I93" s="73"/>
    </row>
    <row r="94" spans="1:9">
      <c r="A94" s="72"/>
      <c r="B94" s="72" t="s">
        <v>102</v>
      </c>
      <c r="C94" s="72" t="s">
        <v>100</v>
      </c>
      <c r="D94" s="76" t="s">
        <v>231</v>
      </c>
      <c r="E94" s="73">
        <f>Presupuesto!C43*Presupuesto!D43</f>
        <v>1</v>
      </c>
      <c r="F94" s="73">
        <v>150000</v>
      </c>
      <c r="G94" s="74">
        <f t="shared" si="8"/>
        <v>150000</v>
      </c>
      <c r="H94" s="23"/>
      <c r="I94" s="75">
        <f t="shared" ref="I94:I95" si="14">ROUND(E94*H94,2)</f>
        <v>0</v>
      </c>
    </row>
    <row r="95" spans="1:9">
      <c r="A95" s="72"/>
      <c r="B95" s="72" t="s">
        <v>103</v>
      </c>
      <c r="C95" s="72" t="s">
        <v>101</v>
      </c>
      <c r="D95" s="76" t="s">
        <v>231</v>
      </c>
      <c r="E95" s="73">
        <f>Presupuesto!C44*Presupuesto!D44</f>
        <v>1</v>
      </c>
      <c r="F95" s="73">
        <v>65000</v>
      </c>
      <c r="G95" s="74">
        <f t="shared" si="8"/>
        <v>65000</v>
      </c>
      <c r="H95" s="23"/>
      <c r="I95" s="75">
        <f t="shared" si="14"/>
        <v>0</v>
      </c>
    </row>
    <row r="96" spans="1:9">
      <c r="A96" s="72" t="s">
        <v>147</v>
      </c>
      <c r="B96" s="72"/>
      <c r="C96" s="72" t="s">
        <v>148</v>
      </c>
      <c r="D96" s="72"/>
      <c r="E96" s="73"/>
      <c r="F96" s="73"/>
      <c r="G96" s="73"/>
      <c r="H96" s="73"/>
      <c r="I96" s="73"/>
    </row>
    <row r="97" spans="1:9">
      <c r="A97" s="72" t="s">
        <v>149</v>
      </c>
      <c r="B97" s="72" t="s">
        <v>48</v>
      </c>
      <c r="C97" s="72" t="s">
        <v>51</v>
      </c>
      <c r="D97" s="72"/>
      <c r="E97" s="73"/>
      <c r="F97" s="73"/>
      <c r="G97" s="73"/>
      <c r="H97" s="73"/>
      <c r="I97" s="73"/>
    </row>
    <row r="98" spans="1:9">
      <c r="A98" s="72"/>
      <c r="B98" s="72" t="s">
        <v>39</v>
      </c>
      <c r="C98" s="72" t="s">
        <v>35</v>
      </c>
      <c r="D98" s="76" t="s">
        <v>232</v>
      </c>
      <c r="E98" s="73">
        <f>Presupuesto!C5*Presupuesto!D5</f>
        <v>2208</v>
      </c>
      <c r="F98" s="73">
        <v>27.69</v>
      </c>
      <c r="G98" s="74">
        <f t="shared" ref="G98:G99" si="15">ROUND(E98*F98,2)</f>
        <v>61139.519999999997</v>
      </c>
      <c r="H98" s="23"/>
      <c r="I98" s="75">
        <f t="shared" ref="I98:I99" si="16">ROUND(E98*H98,2)</f>
        <v>0</v>
      </c>
    </row>
    <row r="99" spans="1:9">
      <c r="A99" s="72"/>
      <c r="B99" s="72" t="s">
        <v>40</v>
      </c>
      <c r="C99" s="72" t="s">
        <v>36</v>
      </c>
      <c r="D99" s="76" t="s">
        <v>232</v>
      </c>
      <c r="E99" s="73">
        <f>Presupuesto!C6*Presupuesto!D6</f>
        <v>32532</v>
      </c>
      <c r="F99" s="73">
        <v>32.540000000000006</v>
      </c>
      <c r="G99" s="74">
        <f t="shared" si="15"/>
        <v>1058591.28</v>
      </c>
      <c r="H99" s="23"/>
      <c r="I99" s="75">
        <f t="shared" si="16"/>
        <v>0</v>
      </c>
    </row>
    <row r="100" spans="1:9">
      <c r="A100" s="72" t="s">
        <v>150</v>
      </c>
      <c r="B100" s="72" t="s">
        <v>49</v>
      </c>
      <c r="C100" s="72" t="s">
        <v>53</v>
      </c>
      <c r="D100" s="76"/>
      <c r="E100" s="73"/>
      <c r="F100" s="73"/>
      <c r="G100" s="73"/>
      <c r="H100" s="73"/>
      <c r="I100" s="73"/>
    </row>
    <row r="101" spans="1:9">
      <c r="A101" s="72"/>
      <c r="B101" s="72" t="s">
        <v>41</v>
      </c>
      <c r="C101" s="72" t="s">
        <v>37</v>
      </c>
      <c r="D101" s="76" t="s">
        <v>231</v>
      </c>
      <c r="E101" s="73">
        <f>Presupuesto!C8*Presupuesto!D8</f>
        <v>750</v>
      </c>
      <c r="F101" s="73">
        <v>60</v>
      </c>
      <c r="G101" s="74">
        <f t="shared" ref="G101:G102" si="17">ROUND(E101*F101,2)</f>
        <v>45000</v>
      </c>
      <c r="H101" s="23"/>
      <c r="I101" s="75">
        <f t="shared" ref="I101:I102" si="18">ROUND(E101*H101,2)</f>
        <v>0</v>
      </c>
    </row>
    <row r="102" spans="1:9">
      <c r="A102" s="72"/>
      <c r="B102" s="72" t="s">
        <v>42</v>
      </c>
      <c r="C102" s="72" t="s">
        <v>38</v>
      </c>
      <c r="D102" s="76" t="s">
        <v>232</v>
      </c>
      <c r="E102" s="73">
        <f>Presupuesto!C9*Presupuesto!D9</f>
        <v>9000</v>
      </c>
      <c r="F102" s="73">
        <v>28.259999999999998</v>
      </c>
      <c r="G102" s="74">
        <f t="shared" si="17"/>
        <v>254340</v>
      </c>
      <c r="H102" s="23"/>
      <c r="I102" s="75">
        <f t="shared" si="18"/>
        <v>0</v>
      </c>
    </row>
    <row r="103" spans="1:9">
      <c r="A103" s="72" t="s">
        <v>151</v>
      </c>
      <c r="B103" s="72" t="s">
        <v>50</v>
      </c>
      <c r="C103" s="72" t="s">
        <v>52</v>
      </c>
      <c r="D103" s="76"/>
      <c r="E103" s="73"/>
      <c r="F103" s="73"/>
      <c r="G103" s="73"/>
      <c r="H103" s="73"/>
      <c r="I103" s="73"/>
    </row>
    <row r="104" spans="1:9">
      <c r="A104" s="72"/>
      <c r="B104" s="72" t="s">
        <v>46</v>
      </c>
      <c r="C104" s="72" t="s">
        <v>44</v>
      </c>
      <c r="D104" s="76" t="s">
        <v>232</v>
      </c>
      <c r="E104" s="73">
        <f>Presupuesto!C11*Presupuesto!D11</f>
        <v>8400</v>
      </c>
      <c r="F104" s="73">
        <v>6.28</v>
      </c>
      <c r="G104" s="74">
        <f t="shared" ref="G104:G113" si="19">ROUND(E104*F104,2)</f>
        <v>52752</v>
      </c>
      <c r="H104" s="23"/>
      <c r="I104" s="75">
        <f t="shared" ref="I104:I113" si="20">ROUND(E104*H104,2)</f>
        <v>0</v>
      </c>
    </row>
    <row r="105" spans="1:9">
      <c r="A105" s="72"/>
      <c r="B105" s="72" t="s">
        <v>47</v>
      </c>
      <c r="C105" s="72" t="s">
        <v>45</v>
      </c>
      <c r="D105" s="76" t="s">
        <v>232</v>
      </c>
      <c r="E105" s="73">
        <f>Presupuesto!C12*Presupuesto!D12</f>
        <v>12</v>
      </c>
      <c r="F105" s="73">
        <v>1.86</v>
      </c>
      <c r="G105" s="74">
        <f t="shared" si="19"/>
        <v>22.32</v>
      </c>
      <c r="H105" s="23"/>
      <c r="I105" s="75">
        <f t="shared" si="20"/>
        <v>0</v>
      </c>
    </row>
    <row r="106" spans="1:9">
      <c r="A106" s="72" t="s">
        <v>152</v>
      </c>
      <c r="B106" s="72" t="s">
        <v>105</v>
      </c>
      <c r="C106" s="72" t="s">
        <v>104</v>
      </c>
      <c r="D106" s="76"/>
      <c r="E106" s="73"/>
      <c r="F106" s="73"/>
      <c r="G106" s="73"/>
      <c r="H106" s="73"/>
      <c r="I106" s="73"/>
    </row>
    <row r="107" spans="1:9">
      <c r="A107" s="72"/>
      <c r="B107" s="72" t="s">
        <v>114</v>
      </c>
      <c r="C107" s="72" t="s">
        <v>107</v>
      </c>
      <c r="D107" s="76" t="s">
        <v>232</v>
      </c>
      <c r="E107" s="73">
        <f>Presupuesto!C14*Presupuesto!D14</f>
        <v>12</v>
      </c>
      <c r="F107" s="73">
        <v>1.69</v>
      </c>
      <c r="G107" s="74">
        <f t="shared" si="19"/>
        <v>20.28</v>
      </c>
      <c r="H107" s="23"/>
      <c r="I107" s="75">
        <f t="shared" si="20"/>
        <v>0</v>
      </c>
    </row>
    <row r="108" spans="1:9">
      <c r="A108" s="72"/>
      <c r="B108" s="72" t="s">
        <v>115</v>
      </c>
      <c r="C108" s="72" t="s">
        <v>108</v>
      </c>
      <c r="D108" s="76" t="s">
        <v>232</v>
      </c>
      <c r="E108" s="73">
        <f>Presupuesto!C15*Presupuesto!D15</f>
        <v>120</v>
      </c>
      <c r="F108" s="73">
        <v>8.5</v>
      </c>
      <c r="G108" s="74">
        <f t="shared" si="19"/>
        <v>1020</v>
      </c>
      <c r="H108" s="23"/>
      <c r="I108" s="75">
        <f t="shared" si="20"/>
        <v>0</v>
      </c>
    </row>
    <row r="109" spans="1:9">
      <c r="A109" s="72"/>
      <c r="B109" s="72" t="s">
        <v>116</v>
      </c>
      <c r="C109" s="72" t="s">
        <v>109</v>
      </c>
      <c r="D109" s="76" t="s">
        <v>232</v>
      </c>
      <c r="E109" s="73">
        <f>Presupuesto!C16*Presupuesto!D16</f>
        <v>120</v>
      </c>
      <c r="F109" s="73">
        <v>12.8</v>
      </c>
      <c r="G109" s="74">
        <f t="shared" si="19"/>
        <v>1536</v>
      </c>
      <c r="H109" s="23"/>
      <c r="I109" s="75">
        <f t="shared" si="20"/>
        <v>0</v>
      </c>
    </row>
    <row r="110" spans="1:9">
      <c r="A110" s="72"/>
      <c r="B110" s="72" t="s">
        <v>117</v>
      </c>
      <c r="C110" s="72" t="s">
        <v>110</v>
      </c>
      <c r="D110" s="76" t="s">
        <v>232</v>
      </c>
      <c r="E110" s="73">
        <f>Presupuesto!C17*Presupuesto!D17</f>
        <v>120</v>
      </c>
      <c r="F110" s="73">
        <v>17</v>
      </c>
      <c r="G110" s="74">
        <f t="shared" si="19"/>
        <v>2040</v>
      </c>
      <c r="H110" s="23"/>
      <c r="I110" s="75">
        <f t="shared" si="20"/>
        <v>0</v>
      </c>
    </row>
    <row r="111" spans="1:9">
      <c r="A111" s="72"/>
      <c r="B111" s="72" t="s">
        <v>118</v>
      </c>
      <c r="C111" s="72" t="s">
        <v>111</v>
      </c>
      <c r="D111" s="76" t="s">
        <v>232</v>
      </c>
      <c r="E111" s="73">
        <f>Presupuesto!C18*Presupuesto!D18</f>
        <v>2208</v>
      </c>
      <c r="F111" s="73">
        <v>29</v>
      </c>
      <c r="G111" s="74">
        <f t="shared" si="19"/>
        <v>64032</v>
      </c>
      <c r="H111" s="23"/>
      <c r="I111" s="75">
        <f t="shared" si="20"/>
        <v>0</v>
      </c>
    </row>
    <row r="112" spans="1:9">
      <c r="A112" s="72"/>
      <c r="B112" s="72" t="s">
        <v>119</v>
      </c>
      <c r="C112" s="72" t="s">
        <v>112</v>
      </c>
      <c r="D112" s="76" t="s">
        <v>232</v>
      </c>
      <c r="E112" s="73">
        <f>Presupuesto!C19*Presupuesto!D19</f>
        <v>120</v>
      </c>
      <c r="F112" s="73">
        <v>6</v>
      </c>
      <c r="G112" s="74">
        <f t="shared" si="19"/>
        <v>720</v>
      </c>
      <c r="H112" s="23"/>
      <c r="I112" s="75">
        <f t="shared" si="20"/>
        <v>0</v>
      </c>
    </row>
    <row r="113" spans="1:9">
      <c r="A113" s="72"/>
      <c r="B113" s="72" t="s">
        <v>120</v>
      </c>
      <c r="C113" s="72" t="s">
        <v>113</v>
      </c>
      <c r="D113" s="76" t="s">
        <v>232</v>
      </c>
      <c r="E113" s="73">
        <f>Presupuesto!C20*Presupuesto!D20</f>
        <v>12</v>
      </c>
      <c r="F113" s="73">
        <v>93.61</v>
      </c>
      <c r="G113" s="74">
        <f t="shared" si="19"/>
        <v>1123.32</v>
      </c>
      <c r="H113" s="23"/>
      <c r="I113" s="75">
        <f t="shared" si="20"/>
        <v>0</v>
      </c>
    </row>
    <row r="114" spans="1:9">
      <c r="A114" s="72" t="s">
        <v>153</v>
      </c>
      <c r="B114" s="72" t="s">
        <v>88</v>
      </c>
      <c r="C114" s="72" t="s">
        <v>55</v>
      </c>
      <c r="D114" s="76"/>
      <c r="E114" s="73"/>
      <c r="F114" s="73"/>
      <c r="G114" s="73"/>
      <c r="H114" s="73"/>
      <c r="I114" s="73"/>
    </row>
    <row r="115" spans="1:9">
      <c r="A115" s="72"/>
      <c r="B115" s="72" t="s">
        <v>72</v>
      </c>
      <c r="C115" s="72" t="s">
        <v>56</v>
      </c>
      <c r="D115" s="76" t="s">
        <v>231</v>
      </c>
      <c r="E115" s="73">
        <f>Presupuesto!C22*Presupuesto!D22</f>
        <v>4</v>
      </c>
      <c r="F115" s="73">
        <v>986</v>
      </c>
      <c r="G115" s="74">
        <f t="shared" ref="G115:G130" si="21">ROUND(E115*F115,2)</f>
        <v>3944</v>
      </c>
      <c r="H115" s="23"/>
      <c r="I115" s="75">
        <f t="shared" ref="I115:I130" si="22">ROUND(E115*H115,2)</f>
        <v>0</v>
      </c>
    </row>
    <row r="116" spans="1:9">
      <c r="A116" s="72"/>
      <c r="B116" s="72" t="s">
        <v>73</v>
      </c>
      <c r="C116" s="72" t="s">
        <v>57</v>
      </c>
      <c r="D116" s="76" t="s">
        <v>231</v>
      </c>
      <c r="E116" s="73">
        <f>Presupuesto!C23*Presupuesto!D23</f>
        <v>46</v>
      </c>
      <c r="F116" s="73">
        <v>290</v>
      </c>
      <c r="G116" s="74">
        <f t="shared" si="21"/>
        <v>13340</v>
      </c>
      <c r="H116" s="23"/>
      <c r="I116" s="75">
        <f t="shared" si="22"/>
        <v>0</v>
      </c>
    </row>
    <row r="117" spans="1:9">
      <c r="B117" s="72" t="s">
        <v>74</v>
      </c>
      <c r="C117" s="72" t="s">
        <v>58</v>
      </c>
      <c r="D117" s="76" t="s">
        <v>231</v>
      </c>
      <c r="E117" s="73">
        <f>Presupuesto!C24*Presupuesto!D24</f>
        <v>28</v>
      </c>
      <c r="F117" s="73">
        <v>623</v>
      </c>
      <c r="G117" s="74">
        <f t="shared" si="21"/>
        <v>17444</v>
      </c>
      <c r="H117" s="23"/>
      <c r="I117" s="75">
        <f t="shared" si="22"/>
        <v>0</v>
      </c>
    </row>
    <row r="118" spans="1:9">
      <c r="B118" s="72" t="s">
        <v>75</v>
      </c>
      <c r="C118" s="72" t="s">
        <v>59</v>
      </c>
      <c r="D118" s="76" t="s">
        <v>231</v>
      </c>
      <c r="E118" s="73">
        <f>Presupuesto!C25*Presupuesto!D25</f>
        <v>202</v>
      </c>
      <c r="F118" s="73">
        <v>175</v>
      </c>
      <c r="G118" s="74">
        <f t="shared" si="21"/>
        <v>35350</v>
      </c>
      <c r="H118" s="23"/>
      <c r="I118" s="75">
        <f t="shared" si="22"/>
        <v>0</v>
      </c>
    </row>
    <row r="119" spans="1:9">
      <c r="B119" s="72" t="s">
        <v>76</v>
      </c>
      <c r="C119" s="72" t="s">
        <v>60</v>
      </c>
      <c r="D119" s="76" t="s">
        <v>231</v>
      </c>
      <c r="E119" s="73">
        <f>Presupuesto!C26*Presupuesto!D26</f>
        <v>5</v>
      </c>
      <c r="F119" s="73">
        <v>375</v>
      </c>
      <c r="G119" s="74">
        <f t="shared" si="21"/>
        <v>1875</v>
      </c>
      <c r="H119" s="23"/>
      <c r="I119" s="75">
        <f t="shared" si="22"/>
        <v>0</v>
      </c>
    </row>
    <row r="120" spans="1:9">
      <c r="B120" s="72" t="s">
        <v>77</v>
      </c>
      <c r="C120" s="72" t="s">
        <v>61</v>
      </c>
      <c r="D120" s="76" t="s">
        <v>231</v>
      </c>
      <c r="E120" s="73">
        <f>Presupuesto!C27*Presupuesto!D27</f>
        <v>8</v>
      </c>
      <c r="F120" s="73">
        <v>1654</v>
      </c>
      <c r="G120" s="74">
        <f t="shared" si="21"/>
        <v>13232</v>
      </c>
      <c r="H120" s="23"/>
      <c r="I120" s="75">
        <f t="shared" si="22"/>
        <v>0</v>
      </c>
    </row>
    <row r="121" spans="1:9">
      <c r="B121" s="72" t="s">
        <v>78</v>
      </c>
      <c r="C121" s="72" t="s">
        <v>62</v>
      </c>
      <c r="D121" s="76" t="s">
        <v>231</v>
      </c>
      <c r="E121" s="73">
        <f>Presupuesto!C28*Presupuesto!D28</f>
        <v>25</v>
      </c>
      <c r="F121" s="73">
        <v>51</v>
      </c>
      <c r="G121" s="74">
        <f t="shared" si="21"/>
        <v>1275</v>
      </c>
      <c r="H121" s="23"/>
      <c r="I121" s="75">
        <f t="shared" si="22"/>
        <v>0</v>
      </c>
    </row>
    <row r="122" spans="1:9">
      <c r="B122" s="72" t="s">
        <v>79</v>
      </c>
      <c r="C122" s="72" t="s">
        <v>63</v>
      </c>
      <c r="D122" s="76" t="s">
        <v>231</v>
      </c>
      <c r="E122" s="73">
        <f>Presupuesto!C29*Presupuesto!D29</f>
        <v>8</v>
      </c>
      <c r="F122" s="73">
        <v>3344</v>
      </c>
      <c r="G122" s="74">
        <f t="shared" si="21"/>
        <v>26752</v>
      </c>
      <c r="H122" s="23"/>
      <c r="I122" s="75">
        <f t="shared" si="22"/>
        <v>0</v>
      </c>
    </row>
    <row r="123" spans="1:9">
      <c r="B123" s="72" t="s">
        <v>80</v>
      </c>
      <c r="C123" s="72" t="s">
        <v>64</v>
      </c>
      <c r="D123" s="76" t="s">
        <v>231</v>
      </c>
      <c r="E123" s="73">
        <f>Presupuesto!C30*Presupuesto!D30</f>
        <v>1</v>
      </c>
      <c r="F123" s="73">
        <v>219</v>
      </c>
      <c r="G123" s="74">
        <f t="shared" si="21"/>
        <v>219</v>
      </c>
      <c r="H123" s="23"/>
      <c r="I123" s="75">
        <f t="shared" si="22"/>
        <v>0</v>
      </c>
    </row>
    <row r="124" spans="1:9">
      <c r="B124" s="72" t="s">
        <v>81</v>
      </c>
      <c r="C124" s="72" t="s">
        <v>65</v>
      </c>
      <c r="D124" s="76" t="s">
        <v>231</v>
      </c>
      <c r="E124" s="73">
        <f>Presupuesto!C31*Presupuesto!D31</f>
        <v>91</v>
      </c>
      <c r="F124" s="73">
        <v>873</v>
      </c>
      <c r="G124" s="74">
        <f t="shared" si="21"/>
        <v>79443</v>
      </c>
      <c r="H124" s="23"/>
      <c r="I124" s="75">
        <f t="shared" si="22"/>
        <v>0</v>
      </c>
    </row>
    <row r="125" spans="1:9">
      <c r="B125" s="72" t="s">
        <v>82</v>
      </c>
      <c r="C125" s="72" t="s">
        <v>66</v>
      </c>
      <c r="D125" s="76" t="s">
        <v>231</v>
      </c>
      <c r="E125" s="73">
        <f>Presupuesto!C32*Presupuesto!D32</f>
        <v>9</v>
      </c>
      <c r="F125" s="73">
        <v>2035</v>
      </c>
      <c r="G125" s="74">
        <f t="shared" si="21"/>
        <v>18315</v>
      </c>
      <c r="H125" s="23"/>
      <c r="I125" s="75">
        <f t="shared" si="22"/>
        <v>0</v>
      </c>
    </row>
    <row r="126" spans="1:9">
      <c r="B126" s="72" t="s">
        <v>183</v>
      </c>
      <c r="C126" s="72" t="s">
        <v>262</v>
      </c>
      <c r="D126" s="76" t="s">
        <v>231</v>
      </c>
      <c r="E126" s="73">
        <f>Presupuesto!C33*Presupuesto!D33</f>
        <v>2</v>
      </c>
      <c r="F126" s="73">
        <v>1782</v>
      </c>
      <c r="G126" s="74">
        <f t="shared" si="21"/>
        <v>3564</v>
      </c>
      <c r="H126" s="23"/>
      <c r="I126" s="75">
        <f t="shared" si="22"/>
        <v>0</v>
      </c>
    </row>
    <row r="127" spans="1:9">
      <c r="B127" s="72" t="s">
        <v>84</v>
      </c>
      <c r="C127" s="72" t="s">
        <v>68</v>
      </c>
      <c r="D127" s="76" t="s">
        <v>231</v>
      </c>
      <c r="E127" s="73">
        <f>Presupuesto!C34*Presupuesto!D34</f>
        <v>46</v>
      </c>
      <c r="F127" s="73">
        <v>149</v>
      </c>
      <c r="G127" s="74">
        <f t="shared" si="21"/>
        <v>6854</v>
      </c>
      <c r="H127" s="23"/>
      <c r="I127" s="75">
        <f t="shared" si="22"/>
        <v>0</v>
      </c>
    </row>
    <row r="128" spans="1:9">
      <c r="B128" s="72" t="s">
        <v>85</v>
      </c>
      <c r="C128" s="72" t="s">
        <v>69</v>
      </c>
      <c r="D128" s="76" t="s">
        <v>231</v>
      </c>
      <c r="E128" s="73">
        <f>Presupuesto!C35*Presupuesto!D35</f>
        <v>20</v>
      </c>
      <c r="F128" s="73">
        <v>320</v>
      </c>
      <c r="G128" s="74">
        <f t="shared" si="21"/>
        <v>6400</v>
      </c>
      <c r="H128" s="23"/>
      <c r="I128" s="75">
        <f t="shared" si="22"/>
        <v>0</v>
      </c>
    </row>
    <row r="129" spans="1:9">
      <c r="B129" s="72" t="s">
        <v>86</v>
      </c>
      <c r="C129" s="72" t="s">
        <v>70</v>
      </c>
      <c r="D129" s="76" t="s">
        <v>231</v>
      </c>
      <c r="E129" s="73">
        <f>Presupuesto!C36*Presupuesto!D36</f>
        <v>2</v>
      </c>
      <c r="F129" s="73">
        <v>1249</v>
      </c>
      <c r="G129" s="74">
        <f t="shared" si="21"/>
        <v>2498</v>
      </c>
      <c r="H129" s="23"/>
      <c r="I129" s="75">
        <f t="shared" si="22"/>
        <v>0</v>
      </c>
    </row>
    <row r="130" spans="1:9">
      <c r="B130" s="72" t="s">
        <v>87</v>
      </c>
      <c r="C130" s="72" t="s">
        <v>71</v>
      </c>
      <c r="D130" s="76" t="s">
        <v>231</v>
      </c>
      <c r="E130" s="73">
        <f>Presupuesto!C37*Presupuesto!D37</f>
        <v>18</v>
      </c>
      <c r="F130" s="73">
        <v>358</v>
      </c>
      <c r="G130" s="74">
        <f t="shared" si="21"/>
        <v>6444</v>
      </c>
      <c r="H130" s="23"/>
      <c r="I130" s="75">
        <f t="shared" si="22"/>
        <v>0</v>
      </c>
    </row>
    <row r="131" spans="1:9">
      <c r="A131" s="72" t="s">
        <v>154</v>
      </c>
      <c r="B131" s="72" t="s">
        <v>90</v>
      </c>
      <c r="C131" s="72" t="s">
        <v>90</v>
      </c>
      <c r="D131" s="76"/>
      <c r="E131" s="73"/>
      <c r="F131" s="73"/>
      <c r="G131" s="73"/>
      <c r="H131" s="73"/>
      <c r="I131" s="73"/>
    </row>
    <row r="132" spans="1:9">
      <c r="A132" s="72"/>
      <c r="B132" s="72" t="s">
        <v>94</v>
      </c>
      <c r="C132" s="72" t="s">
        <v>91</v>
      </c>
      <c r="D132" s="76" t="s">
        <v>231</v>
      </c>
      <c r="E132" s="73">
        <f>Presupuesto!C39*Presupuesto!D39</f>
        <v>626</v>
      </c>
      <c r="F132" s="73">
        <v>46</v>
      </c>
      <c r="G132" s="74">
        <f t="shared" ref="G132:G134" si="23">ROUND(E132*F132,2)</f>
        <v>28796</v>
      </c>
      <c r="H132" s="23"/>
      <c r="I132" s="75">
        <f t="shared" ref="I132:I134" si="24">ROUND(E132*H132,2)</f>
        <v>0</v>
      </c>
    </row>
    <row r="133" spans="1:9">
      <c r="A133" s="72"/>
      <c r="B133" s="72" t="s">
        <v>95</v>
      </c>
      <c r="C133" s="72" t="s">
        <v>92</v>
      </c>
      <c r="D133" s="76" t="s">
        <v>231</v>
      </c>
      <c r="E133" s="73">
        <f>Presupuesto!C40*Presupuesto!D40</f>
        <v>124</v>
      </c>
      <c r="F133" s="73">
        <v>96</v>
      </c>
      <c r="G133" s="74">
        <f t="shared" si="23"/>
        <v>11904</v>
      </c>
      <c r="H133" s="23"/>
      <c r="I133" s="75">
        <f t="shared" si="24"/>
        <v>0</v>
      </c>
    </row>
    <row r="134" spans="1:9">
      <c r="B134" s="72" t="s">
        <v>96</v>
      </c>
      <c r="C134" s="72" t="s">
        <v>93</v>
      </c>
      <c r="D134" s="76" t="s">
        <v>231</v>
      </c>
      <c r="E134" s="73">
        <f>Presupuesto!C41*Presupuesto!D41</f>
        <v>326</v>
      </c>
      <c r="F134" s="73">
        <v>206</v>
      </c>
      <c r="G134" s="74">
        <f t="shared" si="23"/>
        <v>67156</v>
      </c>
      <c r="H134" s="23"/>
      <c r="I134" s="75">
        <f t="shared" si="24"/>
        <v>0</v>
      </c>
    </row>
    <row r="135" spans="1:9">
      <c r="A135" s="72" t="s">
        <v>155</v>
      </c>
      <c r="B135" s="72" t="s">
        <v>99</v>
      </c>
      <c r="C135" s="72" t="s">
        <v>98</v>
      </c>
      <c r="D135" s="76"/>
      <c r="E135" s="73"/>
      <c r="F135" s="73"/>
      <c r="G135" s="73"/>
      <c r="H135" s="73"/>
      <c r="I135" s="73"/>
    </row>
    <row r="136" spans="1:9">
      <c r="A136" s="72"/>
      <c r="B136" s="72" t="s">
        <v>102</v>
      </c>
      <c r="C136" s="72" t="s">
        <v>100</v>
      </c>
      <c r="D136" s="76" t="s">
        <v>231</v>
      </c>
      <c r="E136" s="73">
        <f>Presupuesto!C43*Presupuesto!D43</f>
        <v>1</v>
      </c>
      <c r="F136" s="73">
        <v>150000</v>
      </c>
      <c r="G136" s="74">
        <f t="shared" ref="G136:G137" si="25">ROUND(E136*F136,2)</f>
        <v>150000</v>
      </c>
      <c r="H136" s="23"/>
      <c r="I136" s="75">
        <f t="shared" ref="I136:I137" si="26">ROUND(E136*H136,2)</f>
        <v>0</v>
      </c>
    </row>
    <row r="137" spans="1:9">
      <c r="A137" s="72"/>
      <c r="B137" s="72" t="s">
        <v>103</v>
      </c>
      <c r="C137" s="72" t="s">
        <v>101</v>
      </c>
      <c r="D137" s="76" t="s">
        <v>231</v>
      </c>
      <c r="E137" s="73">
        <f>Presupuesto!C44*Presupuesto!D44</f>
        <v>1</v>
      </c>
      <c r="F137" s="73">
        <v>65000</v>
      </c>
      <c r="G137" s="74">
        <f t="shared" si="25"/>
        <v>65000</v>
      </c>
      <c r="H137" s="23"/>
      <c r="I137" s="75">
        <f t="shared" si="26"/>
        <v>0</v>
      </c>
    </row>
  </sheetData>
  <sheetProtection algorithmName="SHA-512" hashValue="IIO60awYZ3ek1v/pvzIwC8e3ijFORgsh5+n+4gRkYpl+3c9QL3Rbu68wgFHcf45Qqy6scaW7NEIOrMAzB6wRsg==" saltValue="i2eqA9OLPuZTzn8oEMWPz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7:A18 A20:A21" numberStoredAsText="1"/>
    <ignoredError sqref="G15 G17:G18 G20:G21 G14 I14 I15 I17:I18 I20:I2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C4CC9-A28D-48B3-93D2-89B556822442}">
  <dimension ref="A1:M48"/>
  <sheetViews>
    <sheetView topLeftCell="B1" workbookViewId="0">
      <selection activeCell="C5" sqref="C5"/>
    </sheetView>
  </sheetViews>
  <sheetFormatPr baseColWidth="10" defaultRowHeight="14.4"/>
  <cols>
    <col min="1" max="1" width="66.5546875" bestFit="1" customWidth="1"/>
    <col min="3" max="3" width="20.5546875" customWidth="1"/>
    <col min="4" max="4" width="15.5546875" customWidth="1"/>
    <col min="5" max="6" width="19.33203125" customWidth="1"/>
    <col min="7" max="7" width="15.109375" customWidth="1"/>
    <col min="8" max="8" width="18.6640625" bestFit="1" customWidth="1"/>
    <col min="9" max="9" width="15" customWidth="1"/>
    <col min="10" max="10" width="23.44140625" customWidth="1"/>
    <col min="11" max="11" width="14.5546875" bestFit="1" customWidth="1"/>
    <col min="12" max="12" width="22.109375" customWidth="1"/>
    <col min="13" max="13" width="14.33203125" bestFit="1" customWidth="1"/>
  </cols>
  <sheetData>
    <row r="1" spans="1:12">
      <c r="A1" s="2" t="s">
        <v>121</v>
      </c>
      <c r="B1" s="2">
        <v>9</v>
      </c>
    </row>
    <row r="2" spans="1:12" ht="15" thickBot="1">
      <c r="A2" s="2" t="s">
        <v>122</v>
      </c>
      <c r="B2" s="2">
        <v>6</v>
      </c>
    </row>
    <row r="3" spans="1:12" ht="15.6" thickTop="1" thickBot="1">
      <c r="A3" s="3" t="s">
        <v>34</v>
      </c>
      <c r="B3" s="4" t="s">
        <v>123</v>
      </c>
      <c r="C3" s="5" t="s">
        <v>124</v>
      </c>
      <c r="D3" s="5" t="s">
        <v>125</v>
      </c>
      <c r="E3" s="5" t="s">
        <v>126</v>
      </c>
      <c r="F3" s="5" t="s">
        <v>127</v>
      </c>
      <c r="G3" s="5" t="s">
        <v>128</v>
      </c>
      <c r="H3" s="5" t="s">
        <v>129</v>
      </c>
      <c r="I3" s="5" t="s">
        <v>130</v>
      </c>
      <c r="J3" s="5" t="s">
        <v>131</v>
      </c>
      <c r="K3" s="5" t="s">
        <v>132</v>
      </c>
      <c r="L3" s="5" t="s">
        <v>133</v>
      </c>
    </row>
    <row r="4" spans="1:12" ht="16.5" customHeight="1" thickTop="1" thickBot="1">
      <c r="A4" s="94" t="s">
        <v>134</v>
      </c>
      <c r="B4" s="95"/>
      <c r="C4" s="96"/>
      <c r="D4" s="16"/>
      <c r="E4" s="17"/>
      <c r="F4" s="17"/>
      <c r="G4" s="17"/>
      <c r="H4" s="17"/>
      <c r="I4" s="17"/>
      <c r="J4" s="17"/>
      <c r="K4" s="17"/>
      <c r="L4" s="6"/>
    </row>
    <row r="5" spans="1:12" ht="15" thickBot="1">
      <c r="A5" s="7" t="s">
        <v>35</v>
      </c>
      <c r="B5" s="8" t="s">
        <v>39</v>
      </c>
      <c r="C5" s="13">
        <v>184</v>
      </c>
      <c r="D5" s="18">
        <v>12</v>
      </c>
      <c r="E5" s="9">
        <v>27.69</v>
      </c>
      <c r="F5" s="19">
        <f>E5/(1+$B$1/100+$B$2/100)</f>
        <v>24.078260869565216</v>
      </c>
      <c r="G5" s="20">
        <f>C5*D5*E5</f>
        <v>61139.520000000004</v>
      </c>
      <c r="H5" s="20">
        <f>C5*D5*F5</f>
        <v>53164.799999999996</v>
      </c>
      <c r="I5" s="19">
        <f>G5</f>
        <v>61139.520000000004</v>
      </c>
      <c r="J5" s="19">
        <f>H5</f>
        <v>53164.799999999996</v>
      </c>
      <c r="K5" s="19">
        <f>G5</f>
        <v>61139.520000000004</v>
      </c>
      <c r="L5" s="19">
        <f>H5</f>
        <v>53164.799999999996</v>
      </c>
    </row>
    <row r="6" spans="1:12" ht="15" thickBot="1">
      <c r="A6" s="7" t="s">
        <v>36</v>
      </c>
      <c r="B6" s="8" t="s">
        <v>40</v>
      </c>
      <c r="C6" s="13">
        <v>2711</v>
      </c>
      <c r="D6" s="18">
        <v>12</v>
      </c>
      <c r="E6" s="9">
        <v>32.540000000000006</v>
      </c>
      <c r="F6" s="19">
        <f>E6/(1+$B$1/100+$B$2/100)</f>
        <v>28.295652173913044</v>
      </c>
      <c r="G6" s="20">
        <f t="shared" ref="G6:G44" si="0">C6*D6*E6</f>
        <v>1058591.2800000003</v>
      </c>
      <c r="H6" s="20">
        <f t="shared" ref="H6:H44" si="1">C6*D6*F6</f>
        <v>920514.15652173921</v>
      </c>
      <c r="I6" s="19">
        <f>G6</f>
        <v>1058591.2800000003</v>
      </c>
      <c r="J6" s="19">
        <f t="shared" ref="J6:J44" si="2">H6</f>
        <v>920514.15652173921</v>
      </c>
      <c r="K6" s="19">
        <f>G6</f>
        <v>1058591.2800000003</v>
      </c>
      <c r="L6" s="19">
        <f t="shared" ref="L6:L44" si="3">H6</f>
        <v>920514.15652173921</v>
      </c>
    </row>
    <row r="7" spans="1:12" ht="15" thickBot="1">
      <c r="A7" s="92" t="s">
        <v>135</v>
      </c>
      <c r="B7" s="93"/>
      <c r="C7" s="93"/>
      <c r="D7" s="21"/>
      <c r="E7" s="9"/>
      <c r="F7" s="19"/>
      <c r="G7" s="20"/>
      <c r="H7" s="20"/>
      <c r="I7" s="19"/>
      <c r="J7" s="19"/>
      <c r="K7" s="19"/>
      <c r="L7" s="19"/>
    </row>
    <row r="8" spans="1:12" ht="15" thickBot="1">
      <c r="A8" s="7" t="s">
        <v>37</v>
      </c>
      <c r="B8" s="8" t="s">
        <v>41</v>
      </c>
      <c r="C8" s="13">
        <v>750</v>
      </c>
      <c r="D8" s="22">
        <v>1</v>
      </c>
      <c r="E8" s="9">
        <v>60</v>
      </c>
      <c r="F8" s="19">
        <f t="shared" ref="F8:F44" si="4">E8/(1+$B$1/100+$B$2/100)</f>
        <v>52.173913043478258</v>
      </c>
      <c r="G8" s="20">
        <f t="shared" si="0"/>
        <v>45000</v>
      </c>
      <c r="H8" s="20">
        <f t="shared" si="1"/>
        <v>39130.434782608696</v>
      </c>
      <c r="I8" s="19">
        <f>G8</f>
        <v>45000</v>
      </c>
      <c r="J8" s="19">
        <f t="shared" si="2"/>
        <v>39130.434782608696</v>
      </c>
      <c r="K8" s="19">
        <f>G8</f>
        <v>45000</v>
      </c>
      <c r="L8" s="19">
        <f t="shared" si="3"/>
        <v>39130.434782608696</v>
      </c>
    </row>
    <row r="9" spans="1:12" ht="15" thickBot="1">
      <c r="A9" s="7" t="s">
        <v>38</v>
      </c>
      <c r="B9" s="8" t="s">
        <v>42</v>
      </c>
      <c r="C9" s="13">
        <v>750</v>
      </c>
      <c r="D9" s="22">
        <v>12</v>
      </c>
      <c r="E9" s="9">
        <v>28.259999999999998</v>
      </c>
      <c r="F9" s="19">
        <f t="shared" si="4"/>
        <v>24.573913043478257</v>
      </c>
      <c r="G9" s="20">
        <f t="shared" si="0"/>
        <v>254339.99999999997</v>
      </c>
      <c r="H9" s="20">
        <f t="shared" si="1"/>
        <v>221165.21739130432</v>
      </c>
      <c r="I9" s="19">
        <f>G9</f>
        <v>254339.99999999997</v>
      </c>
      <c r="J9" s="19">
        <f t="shared" si="2"/>
        <v>221165.21739130432</v>
      </c>
      <c r="K9" s="19">
        <f>G9</f>
        <v>254339.99999999997</v>
      </c>
      <c r="L9" s="19">
        <f t="shared" si="3"/>
        <v>221165.21739130432</v>
      </c>
    </row>
    <row r="10" spans="1:12" ht="15" thickBot="1">
      <c r="A10" s="97" t="s">
        <v>136</v>
      </c>
      <c r="B10" s="98"/>
      <c r="C10" s="98"/>
      <c r="D10" s="21"/>
      <c r="E10" s="9"/>
      <c r="F10" s="19"/>
      <c r="G10" s="20">
        <f t="shared" si="0"/>
        <v>0</v>
      </c>
      <c r="H10" s="20">
        <f t="shared" si="1"/>
        <v>0</v>
      </c>
      <c r="I10" s="19"/>
      <c r="J10" s="19">
        <f t="shared" si="2"/>
        <v>0</v>
      </c>
      <c r="K10" s="19"/>
      <c r="L10" s="19">
        <f t="shared" si="3"/>
        <v>0</v>
      </c>
    </row>
    <row r="11" spans="1:12" ht="15" thickBot="1">
      <c r="A11" s="7" t="s">
        <v>44</v>
      </c>
      <c r="B11" s="8" t="s">
        <v>46</v>
      </c>
      <c r="C11" s="13">
        <v>700</v>
      </c>
      <c r="D11" s="22">
        <v>12</v>
      </c>
      <c r="E11" s="9">
        <v>6.28</v>
      </c>
      <c r="F11" s="19">
        <f t="shared" si="4"/>
        <v>5.4608695652173909</v>
      </c>
      <c r="G11" s="20">
        <f t="shared" si="0"/>
        <v>52752</v>
      </c>
      <c r="H11" s="20">
        <f t="shared" si="1"/>
        <v>45871.304347826081</v>
      </c>
      <c r="I11" s="19">
        <f>G11</f>
        <v>52752</v>
      </c>
      <c r="J11" s="19">
        <f t="shared" si="2"/>
        <v>45871.304347826081</v>
      </c>
      <c r="K11" s="19">
        <f>G11</f>
        <v>52752</v>
      </c>
      <c r="L11" s="19">
        <f t="shared" si="3"/>
        <v>45871.304347826081</v>
      </c>
    </row>
    <row r="12" spans="1:12" ht="15" thickBot="1">
      <c r="A12" s="7" t="s">
        <v>45</v>
      </c>
      <c r="B12" s="8" t="s">
        <v>47</v>
      </c>
      <c r="C12" s="13">
        <v>1</v>
      </c>
      <c r="D12" s="22">
        <v>12</v>
      </c>
      <c r="E12" s="9">
        <v>1.86</v>
      </c>
      <c r="F12" s="19">
        <f t="shared" si="4"/>
        <v>1.6173913043478261</v>
      </c>
      <c r="G12" s="20">
        <f t="shared" si="0"/>
        <v>22.32</v>
      </c>
      <c r="H12" s="20">
        <f t="shared" si="1"/>
        <v>19.408695652173911</v>
      </c>
      <c r="I12" s="19">
        <f>G12</f>
        <v>22.32</v>
      </c>
      <c r="J12" s="19">
        <f t="shared" si="2"/>
        <v>19.408695652173911</v>
      </c>
      <c r="K12" s="19">
        <f>G12</f>
        <v>22.32</v>
      </c>
      <c r="L12" s="19">
        <f t="shared" si="3"/>
        <v>19.408695652173911</v>
      </c>
    </row>
    <row r="13" spans="1:12" ht="15" thickBot="1">
      <c r="A13" s="99" t="s">
        <v>104</v>
      </c>
      <c r="B13" s="100"/>
      <c r="C13" s="100"/>
      <c r="D13" s="21"/>
      <c r="E13" s="9"/>
      <c r="F13" s="19"/>
      <c r="G13" s="20">
        <f t="shared" si="0"/>
        <v>0</v>
      </c>
      <c r="H13" s="20">
        <f t="shared" si="1"/>
        <v>0</v>
      </c>
      <c r="I13" s="19"/>
      <c r="J13" s="19">
        <f t="shared" si="2"/>
        <v>0</v>
      </c>
      <c r="K13" s="19"/>
      <c r="L13" s="19">
        <f t="shared" si="3"/>
        <v>0</v>
      </c>
    </row>
    <row r="14" spans="1:12" ht="15" thickBot="1">
      <c r="A14" s="11" t="s">
        <v>107</v>
      </c>
      <c r="B14" s="12" t="s">
        <v>114</v>
      </c>
      <c r="C14" s="14">
        <v>1</v>
      </c>
      <c r="D14" s="22">
        <v>12</v>
      </c>
      <c r="E14" s="9">
        <v>1.69</v>
      </c>
      <c r="F14" s="19">
        <f t="shared" si="4"/>
        <v>1.4695652173913041</v>
      </c>
      <c r="G14" s="20">
        <f t="shared" si="0"/>
        <v>20.28</v>
      </c>
      <c r="H14" s="20">
        <f t="shared" si="1"/>
        <v>17.634782608695648</v>
      </c>
      <c r="I14" s="19">
        <f t="shared" ref="I14:I20" si="5">G14</f>
        <v>20.28</v>
      </c>
      <c r="J14" s="19">
        <f t="shared" si="2"/>
        <v>17.634782608695648</v>
      </c>
      <c r="K14" s="19">
        <f t="shared" ref="K14:K20" si="6">G14</f>
        <v>20.28</v>
      </c>
      <c r="L14" s="19">
        <f t="shared" si="3"/>
        <v>17.634782608695648</v>
      </c>
    </row>
    <row r="15" spans="1:12" ht="15" thickBot="1">
      <c r="A15" s="11" t="s">
        <v>108</v>
      </c>
      <c r="B15" s="12" t="s">
        <v>115</v>
      </c>
      <c r="C15" s="14">
        <v>10</v>
      </c>
      <c r="D15" s="22">
        <v>12</v>
      </c>
      <c r="E15" s="9">
        <v>8.5</v>
      </c>
      <c r="F15" s="19">
        <f t="shared" si="4"/>
        <v>7.391304347826086</v>
      </c>
      <c r="G15" s="20">
        <f t="shared" si="0"/>
        <v>1020</v>
      </c>
      <c r="H15" s="20">
        <f t="shared" si="1"/>
        <v>886.95652173913027</v>
      </c>
      <c r="I15" s="19">
        <f t="shared" si="5"/>
        <v>1020</v>
      </c>
      <c r="J15" s="19">
        <f t="shared" si="2"/>
        <v>886.95652173913027</v>
      </c>
      <c r="K15" s="19">
        <f t="shared" si="6"/>
        <v>1020</v>
      </c>
      <c r="L15" s="19">
        <f t="shared" si="3"/>
        <v>886.95652173913027</v>
      </c>
    </row>
    <row r="16" spans="1:12" ht="15" thickBot="1">
      <c r="A16" s="11" t="s">
        <v>109</v>
      </c>
      <c r="B16" s="12" t="s">
        <v>116</v>
      </c>
      <c r="C16" s="14">
        <v>10</v>
      </c>
      <c r="D16" s="22">
        <v>12</v>
      </c>
      <c r="E16" s="9">
        <v>12.8</v>
      </c>
      <c r="F16" s="19">
        <f t="shared" si="4"/>
        <v>11.130434782608695</v>
      </c>
      <c r="G16" s="20">
        <f t="shared" si="0"/>
        <v>1536</v>
      </c>
      <c r="H16" s="20">
        <f t="shared" si="1"/>
        <v>1335.6521739130435</v>
      </c>
      <c r="I16" s="19">
        <f t="shared" si="5"/>
        <v>1536</v>
      </c>
      <c r="J16" s="19">
        <f t="shared" si="2"/>
        <v>1335.6521739130435</v>
      </c>
      <c r="K16" s="19">
        <f t="shared" si="6"/>
        <v>1536</v>
      </c>
      <c r="L16" s="19">
        <f t="shared" si="3"/>
        <v>1335.6521739130435</v>
      </c>
    </row>
    <row r="17" spans="1:12" ht="15" thickBot="1">
      <c r="A17" s="11" t="s">
        <v>110</v>
      </c>
      <c r="B17" s="12" t="s">
        <v>117</v>
      </c>
      <c r="C17" s="14">
        <v>10</v>
      </c>
      <c r="D17" s="22">
        <v>12</v>
      </c>
      <c r="E17" s="9">
        <v>17</v>
      </c>
      <c r="F17" s="19">
        <f t="shared" si="4"/>
        <v>14.782608695652172</v>
      </c>
      <c r="G17" s="20">
        <f t="shared" si="0"/>
        <v>2040</v>
      </c>
      <c r="H17" s="20">
        <f t="shared" si="1"/>
        <v>1773.9130434782605</v>
      </c>
      <c r="I17" s="19">
        <f t="shared" si="5"/>
        <v>2040</v>
      </c>
      <c r="J17" s="19">
        <f t="shared" si="2"/>
        <v>1773.9130434782605</v>
      </c>
      <c r="K17" s="19">
        <f t="shared" si="6"/>
        <v>2040</v>
      </c>
      <c r="L17" s="19">
        <f t="shared" si="3"/>
        <v>1773.9130434782605</v>
      </c>
    </row>
    <row r="18" spans="1:12" ht="15" thickBot="1">
      <c r="A18" s="11" t="s">
        <v>111</v>
      </c>
      <c r="B18" s="12" t="s">
        <v>118</v>
      </c>
      <c r="C18" s="14">
        <v>184</v>
      </c>
      <c r="D18" s="22">
        <v>12</v>
      </c>
      <c r="E18" s="9">
        <v>29</v>
      </c>
      <c r="F18" s="19">
        <f t="shared" si="4"/>
        <v>25.217391304347824</v>
      </c>
      <c r="G18" s="20">
        <f t="shared" si="0"/>
        <v>64032</v>
      </c>
      <c r="H18" s="20">
        <f t="shared" si="1"/>
        <v>55679.999999999993</v>
      </c>
      <c r="I18" s="19">
        <f t="shared" si="5"/>
        <v>64032</v>
      </c>
      <c r="J18" s="19">
        <f t="shared" si="2"/>
        <v>55679.999999999993</v>
      </c>
      <c r="K18" s="19">
        <f t="shared" si="6"/>
        <v>64032</v>
      </c>
      <c r="L18" s="19">
        <f t="shared" si="3"/>
        <v>55679.999999999993</v>
      </c>
    </row>
    <row r="19" spans="1:12" ht="15" thickBot="1">
      <c r="A19" s="11" t="s">
        <v>112</v>
      </c>
      <c r="B19" s="12" t="s">
        <v>119</v>
      </c>
      <c r="C19" s="14">
        <v>10</v>
      </c>
      <c r="D19" s="22">
        <v>12</v>
      </c>
      <c r="E19" s="9">
        <v>6</v>
      </c>
      <c r="F19" s="19">
        <f t="shared" si="4"/>
        <v>5.2173913043478253</v>
      </c>
      <c r="G19" s="20">
        <f t="shared" si="0"/>
        <v>720</v>
      </c>
      <c r="H19" s="20">
        <f t="shared" si="1"/>
        <v>626.08695652173901</v>
      </c>
      <c r="I19" s="19">
        <f t="shared" si="5"/>
        <v>720</v>
      </c>
      <c r="J19" s="19">
        <f t="shared" si="2"/>
        <v>626.08695652173901</v>
      </c>
      <c r="K19" s="19">
        <f t="shared" si="6"/>
        <v>720</v>
      </c>
      <c r="L19" s="19">
        <f t="shared" si="3"/>
        <v>626.08695652173901</v>
      </c>
    </row>
    <row r="20" spans="1:12" ht="15" thickBot="1">
      <c r="A20" s="11" t="s">
        <v>113</v>
      </c>
      <c r="B20" s="12" t="s">
        <v>120</v>
      </c>
      <c r="C20" s="14">
        <v>1</v>
      </c>
      <c r="D20" s="22">
        <v>12</v>
      </c>
      <c r="E20" s="9">
        <v>93.61</v>
      </c>
      <c r="F20" s="19">
        <f t="shared" si="4"/>
        <v>81.399999999999991</v>
      </c>
      <c r="G20" s="20">
        <f t="shared" si="0"/>
        <v>1123.32</v>
      </c>
      <c r="H20" s="20">
        <f t="shared" si="1"/>
        <v>976.8</v>
      </c>
      <c r="I20" s="19">
        <f t="shared" si="5"/>
        <v>1123.32</v>
      </c>
      <c r="J20" s="19">
        <f t="shared" si="2"/>
        <v>976.8</v>
      </c>
      <c r="K20" s="19">
        <f t="shared" si="6"/>
        <v>1123.32</v>
      </c>
      <c r="L20" s="19">
        <f t="shared" si="3"/>
        <v>976.8</v>
      </c>
    </row>
    <row r="21" spans="1:12" ht="15" thickBot="1">
      <c r="A21" s="97" t="s">
        <v>55</v>
      </c>
      <c r="B21" s="98"/>
      <c r="C21" s="98"/>
      <c r="D21" s="21"/>
      <c r="E21" s="9"/>
      <c r="F21" s="19"/>
      <c r="G21" s="20">
        <f t="shared" si="0"/>
        <v>0</v>
      </c>
      <c r="H21" s="20">
        <f t="shared" si="1"/>
        <v>0</v>
      </c>
      <c r="I21" s="19"/>
      <c r="J21" s="19">
        <f t="shared" si="2"/>
        <v>0</v>
      </c>
      <c r="K21" s="19"/>
      <c r="L21" s="19">
        <f t="shared" si="3"/>
        <v>0</v>
      </c>
    </row>
    <row r="22" spans="1:12" ht="15" thickBot="1">
      <c r="A22" s="11" t="s">
        <v>56</v>
      </c>
      <c r="B22" s="12" t="s">
        <v>72</v>
      </c>
      <c r="C22" s="14">
        <v>4</v>
      </c>
      <c r="D22" s="22">
        <v>1</v>
      </c>
      <c r="E22" s="9">
        <v>986</v>
      </c>
      <c r="F22" s="19">
        <f t="shared" si="4"/>
        <v>857.39130434782601</v>
      </c>
      <c r="G22" s="20">
        <f t="shared" si="0"/>
        <v>3944</v>
      </c>
      <c r="H22" s="20">
        <f t="shared" si="1"/>
        <v>3429.565217391304</v>
      </c>
      <c r="I22" s="19">
        <f t="shared" ref="I22:I37" si="7">G22</f>
        <v>3944</v>
      </c>
      <c r="J22" s="19">
        <f t="shared" si="2"/>
        <v>3429.565217391304</v>
      </c>
      <c r="K22" s="19">
        <f t="shared" ref="K22:K37" si="8">G22</f>
        <v>3944</v>
      </c>
      <c r="L22" s="19">
        <f t="shared" si="3"/>
        <v>3429.565217391304</v>
      </c>
    </row>
    <row r="23" spans="1:12" ht="15" thickBot="1">
      <c r="A23" s="11" t="s">
        <v>57</v>
      </c>
      <c r="B23" s="12" t="s">
        <v>73</v>
      </c>
      <c r="C23" s="14">
        <v>46</v>
      </c>
      <c r="D23" s="22">
        <v>1</v>
      </c>
      <c r="E23" s="9">
        <v>290</v>
      </c>
      <c r="F23" s="19">
        <f t="shared" si="4"/>
        <v>252.17391304347822</v>
      </c>
      <c r="G23" s="20">
        <f t="shared" si="0"/>
        <v>13340</v>
      </c>
      <c r="H23" s="20">
        <f t="shared" si="1"/>
        <v>11599.999999999998</v>
      </c>
      <c r="I23" s="19">
        <f t="shared" si="7"/>
        <v>13340</v>
      </c>
      <c r="J23" s="19">
        <f t="shared" si="2"/>
        <v>11599.999999999998</v>
      </c>
      <c r="K23" s="19">
        <f t="shared" si="8"/>
        <v>13340</v>
      </c>
      <c r="L23" s="19">
        <f t="shared" si="3"/>
        <v>11599.999999999998</v>
      </c>
    </row>
    <row r="24" spans="1:12" ht="15" thickBot="1">
      <c r="A24" s="11" t="s">
        <v>58</v>
      </c>
      <c r="B24" s="12" t="s">
        <v>74</v>
      </c>
      <c r="C24" s="14">
        <v>28</v>
      </c>
      <c r="D24" s="22">
        <v>1</v>
      </c>
      <c r="E24" s="9">
        <v>623</v>
      </c>
      <c r="F24" s="19">
        <f t="shared" si="4"/>
        <v>541.73913043478251</v>
      </c>
      <c r="G24" s="20">
        <f t="shared" si="0"/>
        <v>17444</v>
      </c>
      <c r="H24" s="20">
        <f t="shared" si="1"/>
        <v>15168.69565217391</v>
      </c>
      <c r="I24" s="19">
        <f t="shared" si="7"/>
        <v>17444</v>
      </c>
      <c r="J24" s="19">
        <f t="shared" si="2"/>
        <v>15168.69565217391</v>
      </c>
      <c r="K24" s="19">
        <f t="shared" si="8"/>
        <v>17444</v>
      </c>
      <c r="L24" s="19">
        <f t="shared" si="3"/>
        <v>15168.69565217391</v>
      </c>
    </row>
    <row r="25" spans="1:12" ht="15" thickBot="1">
      <c r="A25" s="11" t="s">
        <v>59</v>
      </c>
      <c r="B25" s="12" t="s">
        <v>75</v>
      </c>
      <c r="C25" s="14">
        <v>202</v>
      </c>
      <c r="D25" s="22">
        <v>1</v>
      </c>
      <c r="E25" s="9">
        <v>175</v>
      </c>
      <c r="F25" s="19">
        <f t="shared" si="4"/>
        <v>152.17391304347825</v>
      </c>
      <c r="G25" s="20">
        <f t="shared" si="0"/>
        <v>35350</v>
      </c>
      <c r="H25" s="20">
        <f t="shared" si="1"/>
        <v>30739.130434782608</v>
      </c>
      <c r="I25" s="19">
        <f t="shared" si="7"/>
        <v>35350</v>
      </c>
      <c r="J25" s="19">
        <f t="shared" si="2"/>
        <v>30739.130434782608</v>
      </c>
      <c r="K25" s="19">
        <f t="shared" si="8"/>
        <v>35350</v>
      </c>
      <c r="L25" s="19">
        <f t="shared" si="3"/>
        <v>30739.130434782608</v>
      </c>
    </row>
    <row r="26" spans="1:12" ht="15" thickBot="1">
      <c r="A26" s="11" t="s">
        <v>60</v>
      </c>
      <c r="B26" s="12" t="s">
        <v>76</v>
      </c>
      <c r="C26" s="14">
        <v>5</v>
      </c>
      <c r="D26" s="22">
        <v>1</v>
      </c>
      <c r="E26" s="9">
        <v>375</v>
      </c>
      <c r="F26" s="19">
        <f t="shared" si="4"/>
        <v>326.08695652173907</v>
      </c>
      <c r="G26" s="20">
        <f t="shared" si="0"/>
        <v>1875</v>
      </c>
      <c r="H26" s="20">
        <f t="shared" si="1"/>
        <v>1630.4347826086953</v>
      </c>
      <c r="I26" s="19">
        <f t="shared" si="7"/>
        <v>1875</v>
      </c>
      <c r="J26" s="19">
        <f t="shared" si="2"/>
        <v>1630.4347826086953</v>
      </c>
      <c r="K26" s="19">
        <f t="shared" si="8"/>
        <v>1875</v>
      </c>
      <c r="L26" s="19">
        <f t="shared" si="3"/>
        <v>1630.4347826086953</v>
      </c>
    </row>
    <row r="27" spans="1:12" ht="15" thickBot="1">
      <c r="A27" s="11" t="s">
        <v>61</v>
      </c>
      <c r="B27" s="12" t="s">
        <v>77</v>
      </c>
      <c r="C27" s="14">
        <v>8</v>
      </c>
      <c r="D27" s="22">
        <v>1</v>
      </c>
      <c r="E27" s="9">
        <v>1654</v>
      </c>
      <c r="F27" s="19">
        <f t="shared" si="4"/>
        <v>1438.2608695652173</v>
      </c>
      <c r="G27" s="20">
        <f t="shared" si="0"/>
        <v>13232</v>
      </c>
      <c r="H27" s="20">
        <f t="shared" si="1"/>
        <v>11506.086956521738</v>
      </c>
      <c r="I27" s="19">
        <f t="shared" si="7"/>
        <v>13232</v>
      </c>
      <c r="J27" s="19">
        <f t="shared" si="2"/>
        <v>11506.086956521738</v>
      </c>
      <c r="K27" s="19">
        <f t="shared" si="8"/>
        <v>13232</v>
      </c>
      <c r="L27" s="19">
        <f t="shared" si="3"/>
        <v>11506.086956521738</v>
      </c>
    </row>
    <row r="28" spans="1:12" ht="15" thickBot="1">
      <c r="A28" s="11" t="s">
        <v>62</v>
      </c>
      <c r="B28" s="12" t="s">
        <v>78</v>
      </c>
      <c r="C28" s="14">
        <v>25</v>
      </c>
      <c r="D28" s="22">
        <v>1</v>
      </c>
      <c r="E28" s="9">
        <v>51</v>
      </c>
      <c r="F28" s="19">
        <f t="shared" si="4"/>
        <v>44.347826086956516</v>
      </c>
      <c r="G28" s="20">
        <f t="shared" si="0"/>
        <v>1275</v>
      </c>
      <c r="H28" s="20">
        <f t="shared" si="1"/>
        <v>1108.695652173913</v>
      </c>
      <c r="I28" s="19">
        <f t="shared" si="7"/>
        <v>1275</v>
      </c>
      <c r="J28" s="19">
        <f t="shared" si="2"/>
        <v>1108.695652173913</v>
      </c>
      <c r="K28" s="19">
        <f t="shared" si="8"/>
        <v>1275</v>
      </c>
      <c r="L28" s="19">
        <f t="shared" si="3"/>
        <v>1108.695652173913</v>
      </c>
    </row>
    <row r="29" spans="1:12" ht="15" thickBot="1">
      <c r="A29" s="11" t="s">
        <v>63</v>
      </c>
      <c r="B29" s="12" t="s">
        <v>79</v>
      </c>
      <c r="C29" s="14">
        <v>8</v>
      </c>
      <c r="D29" s="22">
        <v>1</v>
      </c>
      <c r="E29" s="9">
        <v>3344</v>
      </c>
      <c r="F29" s="19">
        <f t="shared" si="4"/>
        <v>2907.8260869565215</v>
      </c>
      <c r="G29" s="20">
        <f t="shared" si="0"/>
        <v>26752</v>
      </c>
      <c r="H29" s="20">
        <f t="shared" si="1"/>
        <v>23262.608695652172</v>
      </c>
      <c r="I29" s="19">
        <f t="shared" si="7"/>
        <v>26752</v>
      </c>
      <c r="J29" s="19">
        <f t="shared" si="2"/>
        <v>23262.608695652172</v>
      </c>
      <c r="K29" s="19">
        <f t="shared" si="8"/>
        <v>26752</v>
      </c>
      <c r="L29" s="19">
        <f t="shared" si="3"/>
        <v>23262.608695652172</v>
      </c>
    </row>
    <row r="30" spans="1:12" ht="15" thickBot="1">
      <c r="A30" s="11" t="s">
        <v>64</v>
      </c>
      <c r="B30" s="12" t="s">
        <v>80</v>
      </c>
      <c r="C30" s="14">
        <v>1</v>
      </c>
      <c r="D30" s="22">
        <v>1</v>
      </c>
      <c r="E30" s="9">
        <v>219</v>
      </c>
      <c r="F30" s="19">
        <f t="shared" si="4"/>
        <v>190.43478260869563</v>
      </c>
      <c r="G30" s="20">
        <f t="shared" si="0"/>
        <v>219</v>
      </c>
      <c r="H30" s="20">
        <f t="shared" si="1"/>
        <v>190.43478260869563</v>
      </c>
      <c r="I30" s="19">
        <f t="shared" si="7"/>
        <v>219</v>
      </c>
      <c r="J30" s="19">
        <f t="shared" si="2"/>
        <v>190.43478260869563</v>
      </c>
      <c r="K30" s="19">
        <f t="shared" si="8"/>
        <v>219</v>
      </c>
      <c r="L30" s="19">
        <f t="shared" si="3"/>
        <v>190.43478260869563</v>
      </c>
    </row>
    <row r="31" spans="1:12" ht="15" thickBot="1">
      <c r="A31" s="11" t="s">
        <v>65</v>
      </c>
      <c r="B31" s="12" t="s">
        <v>81</v>
      </c>
      <c r="C31" s="14">
        <v>91</v>
      </c>
      <c r="D31" s="22">
        <v>1</v>
      </c>
      <c r="E31" s="9">
        <v>873</v>
      </c>
      <c r="F31" s="19">
        <f t="shared" si="4"/>
        <v>759.13043478260863</v>
      </c>
      <c r="G31" s="20">
        <f t="shared" si="0"/>
        <v>79443</v>
      </c>
      <c r="H31" s="20">
        <f t="shared" si="1"/>
        <v>69080.869565217392</v>
      </c>
      <c r="I31" s="19">
        <f t="shared" si="7"/>
        <v>79443</v>
      </c>
      <c r="J31" s="19">
        <f t="shared" si="2"/>
        <v>69080.869565217392</v>
      </c>
      <c r="K31" s="19">
        <f t="shared" si="8"/>
        <v>79443</v>
      </c>
      <c r="L31" s="19">
        <f t="shared" si="3"/>
        <v>69080.869565217392</v>
      </c>
    </row>
    <row r="32" spans="1:12" ht="15" thickBot="1">
      <c r="A32" s="11" t="s">
        <v>66</v>
      </c>
      <c r="B32" s="12" t="s">
        <v>82</v>
      </c>
      <c r="C32" s="14">
        <v>9</v>
      </c>
      <c r="D32" s="22">
        <v>1</v>
      </c>
      <c r="E32" s="9">
        <v>2035</v>
      </c>
      <c r="F32" s="19">
        <f t="shared" si="4"/>
        <v>1769.565217391304</v>
      </c>
      <c r="G32" s="20">
        <f t="shared" si="0"/>
        <v>18315</v>
      </c>
      <c r="H32" s="20">
        <f t="shared" si="1"/>
        <v>15926.086956521736</v>
      </c>
      <c r="I32" s="19">
        <f t="shared" si="7"/>
        <v>18315</v>
      </c>
      <c r="J32" s="19">
        <f t="shared" si="2"/>
        <v>15926.086956521736</v>
      </c>
      <c r="K32" s="19">
        <f t="shared" si="8"/>
        <v>18315</v>
      </c>
      <c r="L32" s="19">
        <f t="shared" si="3"/>
        <v>15926.086956521736</v>
      </c>
    </row>
    <row r="33" spans="1:13" ht="15" thickBot="1">
      <c r="A33" s="11" t="s">
        <v>67</v>
      </c>
      <c r="B33" s="12" t="s">
        <v>83</v>
      </c>
      <c r="C33" s="14">
        <v>2</v>
      </c>
      <c r="D33" s="22">
        <v>1</v>
      </c>
      <c r="E33" s="9">
        <v>1782</v>
      </c>
      <c r="F33" s="19">
        <f t="shared" si="4"/>
        <v>1549.5652173913043</v>
      </c>
      <c r="G33" s="20">
        <f t="shared" si="0"/>
        <v>3564</v>
      </c>
      <c r="H33" s="20">
        <f t="shared" si="1"/>
        <v>3099.1304347826085</v>
      </c>
      <c r="I33" s="19">
        <f t="shared" si="7"/>
        <v>3564</v>
      </c>
      <c r="J33" s="19">
        <f t="shared" si="2"/>
        <v>3099.1304347826085</v>
      </c>
      <c r="K33" s="19">
        <f t="shared" si="8"/>
        <v>3564</v>
      </c>
      <c r="L33" s="19">
        <f t="shared" si="3"/>
        <v>3099.1304347826085</v>
      </c>
    </row>
    <row r="34" spans="1:13" ht="15" thickBot="1">
      <c r="A34" s="11" t="s">
        <v>68</v>
      </c>
      <c r="B34" s="12" t="s">
        <v>84</v>
      </c>
      <c r="C34" s="14">
        <v>46</v>
      </c>
      <c r="D34" s="22">
        <v>1</v>
      </c>
      <c r="E34" s="9">
        <v>149</v>
      </c>
      <c r="F34" s="19">
        <f t="shared" si="4"/>
        <v>129.56521739130434</v>
      </c>
      <c r="G34" s="20">
        <f t="shared" si="0"/>
        <v>6854</v>
      </c>
      <c r="H34" s="20">
        <f t="shared" si="1"/>
        <v>5960</v>
      </c>
      <c r="I34" s="19">
        <f t="shared" si="7"/>
        <v>6854</v>
      </c>
      <c r="J34" s="19">
        <f t="shared" si="2"/>
        <v>5960</v>
      </c>
      <c r="K34" s="19">
        <f t="shared" si="8"/>
        <v>6854</v>
      </c>
      <c r="L34" s="19">
        <f t="shared" si="3"/>
        <v>5960</v>
      </c>
    </row>
    <row r="35" spans="1:13" ht="15" thickBot="1">
      <c r="A35" s="11" t="s">
        <v>69</v>
      </c>
      <c r="B35" s="12" t="s">
        <v>85</v>
      </c>
      <c r="C35" s="14">
        <v>20</v>
      </c>
      <c r="D35" s="22">
        <v>1</v>
      </c>
      <c r="E35" s="9">
        <v>320</v>
      </c>
      <c r="F35" s="19">
        <f t="shared" si="4"/>
        <v>278.26086956521738</v>
      </c>
      <c r="G35" s="20">
        <f t="shared" si="0"/>
        <v>6400</v>
      </c>
      <c r="H35" s="20">
        <f t="shared" si="1"/>
        <v>5565.217391304348</v>
      </c>
      <c r="I35" s="19">
        <f t="shared" si="7"/>
        <v>6400</v>
      </c>
      <c r="J35" s="19">
        <f t="shared" si="2"/>
        <v>5565.217391304348</v>
      </c>
      <c r="K35" s="19">
        <f t="shared" si="8"/>
        <v>6400</v>
      </c>
      <c r="L35" s="19">
        <f t="shared" si="3"/>
        <v>5565.217391304348</v>
      </c>
    </row>
    <row r="36" spans="1:13" ht="15" thickBot="1">
      <c r="A36" s="11" t="s">
        <v>70</v>
      </c>
      <c r="B36" s="12" t="s">
        <v>86</v>
      </c>
      <c r="C36" s="14">
        <v>2</v>
      </c>
      <c r="D36" s="22">
        <v>1</v>
      </c>
      <c r="E36" s="9">
        <v>1249</v>
      </c>
      <c r="F36" s="19">
        <f t="shared" si="4"/>
        <v>1086.086956521739</v>
      </c>
      <c r="G36" s="20">
        <f t="shared" si="0"/>
        <v>2498</v>
      </c>
      <c r="H36" s="20">
        <f t="shared" si="1"/>
        <v>2172.173913043478</v>
      </c>
      <c r="I36" s="19">
        <f t="shared" si="7"/>
        <v>2498</v>
      </c>
      <c r="J36" s="19">
        <f t="shared" si="2"/>
        <v>2172.173913043478</v>
      </c>
      <c r="K36" s="19">
        <f t="shared" si="8"/>
        <v>2498</v>
      </c>
      <c r="L36" s="19">
        <f t="shared" si="3"/>
        <v>2172.173913043478</v>
      </c>
    </row>
    <row r="37" spans="1:13" ht="15" thickBot="1">
      <c r="A37" s="11" t="s">
        <v>71</v>
      </c>
      <c r="B37" s="12" t="s">
        <v>87</v>
      </c>
      <c r="C37" s="14">
        <v>18</v>
      </c>
      <c r="D37" s="22">
        <v>1</v>
      </c>
      <c r="E37" s="9">
        <v>358</v>
      </c>
      <c r="F37" s="19">
        <f t="shared" si="4"/>
        <v>311.30434782608694</v>
      </c>
      <c r="G37" s="20">
        <f t="shared" si="0"/>
        <v>6444</v>
      </c>
      <c r="H37" s="20">
        <f t="shared" si="1"/>
        <v>5603.478260869565</v>
      </c>
      <c r="I37" s="19">
        <f t="shared" si="7"/>
        <v>6444</v>
      </c>
      <c r="J37" s="19">
        <f t="shared" si="2"/>
        <v>5603.478260869565</v>
      </c>
      <c r="K37" s="19">
        <f t="shared" si="8"/>
        <v>6444</v>
      </c>
      <c r="L37" s="19">
        <f t="shared" si="3"/>
        <v>5603.478260869565</v>
      </c>
    </row>
    <row r="38" spans="1:13" ht="15" thickBot="1">
      <c r="A38" s="92" t="s">
        <v>90</v>
      </c>
      <c r="B38" s="93"/>
      <c r="C38" s="93"/>
      <c r="D38" s="21"/>
      <c r="E38" s="9"/>
      <c r="F38" s="19"/>
      <c r="G38" s="20">
        <f t="shared" si="0"/>
        <v>0</v>
      </c>
      <c r="H38" s="20">
        <f t="shared" si="1"/>
        <v>0</v>
      </c>
      <c r="I38" s="19"/>
      <c r="J38" s="19">
        <f t="shared" si="2"/>
        <v>0</v>
      </c>
      <c r="K38" s="19"/>
      <c r="L38" s="19">
        <f t="shared" si="3"/>
        <v>0</v>
      </c>
    </row>
    <row r="39" spans="1:13" ht="15" thickBot="1">
      <c r="A39" s="11" t="s">
        <v>91</v>
      </c>
      <c r="B39" s="12" t="s">
        <v>94</v>
      </c>
      <c r="C39" s="14">
        <v>626</v>
      </c>
      <c r="D39" s="22">
        <v>1</v>
      </c>
      <c r="E39" s="9">
        <v>46</v>
      </c>
      <c r="F39" s="19">
        <f t="shared" si="4"/>
        <v>39.999999999999993</v>
      </c>
      <c r="G39" s="20">
        <f t="shared" si="0"/>
        <v>28796</v>
      </c>
      <c r="H39" s="20">
        <f t="shared" si="1"/>
        <v>25039.999999999996</v>
      </c>
      <c r="I39" s="19">
        <f>G39</f>
        <v>28796</v>
      </c>
      <c r="J39" s="19">
        <f t="shared" si="2"/>
        <v>25039.999999999996</v>
      </c>
      <c r="K39" s="19">
        <f>G39</f>
        <v>28796</v>
      </c>
      <c r="L39" s="19">
        <f t="shared" si="3"/>
        <v>25039.999999999996</v>
      </c>
    </row>
    <row r="40" spans="1:13" ht="15" thickBot="1">
      <c r="A40" s="11" t="s">
        <v>92</v>
      </c>
      <c r="B40" s="12" t="s">
        <v>95</v>
      </c>
      <c r="C40" s="14">
        <v>124</v>
      </c>
      <c r="D40" s="22">
        <v>1</v>
      </c>
      <c r="E40" s="9">
        <v>96</v>
      </c>
      <c r="F40" s="19">
        <f t="shared" si="4"/>
        <v>83.478260869565204</v>
      </c>
      <c r="G40" s="20">
        <f t="shared" si="0"/>
        <v>11904</v>
      </c>
      <c r="H40" s="20">
        <f t="shared" si="1"/>
        <v>10351.304347826086</v>
      </c>
      <c r="I40" s="19">
        <f>G40</f>
        <v>11904</v>
      </c>
      <c r="J40" s="19">
        <f t="shared" si="2"/>
        <v>10351.304347826086</v>
      </c>
      <c r="K40" s="19">
        <f>G40</f>
        <v>11904</v>
      </c>
      <c r="L40" s="19">
        <f t="shared" si="3"/>
        <v>10351.304347826086</v>
      </c>
    </row>
    <row r="41" spans="1:13" ht="15" thickBot="1">
      <c r="A41" s="11" t="s">
        <v>93</v>
      </c>
      <c r="B41" s="12" t="s">
        <v>96</v>
      </c>
      <c r="C41" s="14">
        <v>326</v>
      </c>
      <c r="D41" s="22">
        <v>1</v>
      </c>
      <c r="E41" s="9">
        <v>206</v>
      </c>
      <c r="F41" s="19">
        <f t="shared" si="4"/>
        <v>179.13043478260869</v>
      </c>
      <c r="G41" s="20">
        <f t="shared" si="0"/>
        <v>67156</v>
      </c>
      <c r="H41" s="20">
        <f t="shared" si="1"/>
        <v>58396.521739130432</v>
      </c>
      <c r="I41" s="19">
        <f>G41</f>
        <v>67156</v>
      </c>
      <c r="J41" s="19">
        <f t="shared" si="2"/>
        <v>58396.521739130432</v>
      </c>
      <c r="K41" s="19">
        <f>G41</f>
        <v>67156</v>
      </c>
      <c r="L41" s="19">
        <f t="shared" si="3"/>
        <v>58396.521739130432</v>
      </c>
    </row>
    <row r="42" spans="1:13" ht="15" thickBot="1">
      <c r="A42" s="92" t="s">
        <v>98</v>
      </c>
      <c r="B42" s="93"/>
      <c r="C42" s="93"/>
      <c r="D42" s="21"/>
      <c r="F42" s="19"/>
      <c r="G42" s="20">
        <f t="shared" si="0"/>
        <v>0</v>
      </c>
      <c r="H42" s="20">
        <f t="shared" si="1"/>
        <v>0</v>
      </c>
      <c r="I42" s="19"/>
      <c r="J42" s="19">
        <f t="shared" si="2"/>
        <v>0</v>
      </c>
      <c r="K42" s="19"/>
      <c r="L42" s="19">
        <f t="shared" si="3"/>
        <v>0</v>
      </c>
    </row>
    <row r="43" spans="1:13" ht="15" thickBot="1">
      <c r="A43" s="11" t="s">
        <v>100</v>
      </c>
      <c r="B43" s="12" t="s">
        <v>102</v>
      </c>
      <c r="C43" s="13">
        <v>1</v>
      </c>
      <c r="D43" s="21">
        <v>1</v>
      </c>
      <c r="E43" s="9">
        <v>150000</v>
      </c>
      <c r="F43" s="19">
        <f t="shared" si="4"/>
        <v>130434.78260869563</v>
      </c>
      <c r="G43" s="20">
        <f t="shared" si="0"/>
        <v>150000</v>
      </c>
      <c r="H43" s="20">
        <f t="shared" si="1"/>
        <v>130434.78260869563</v>
      </c>
      <c r="I43" s="19">
        <f>G43</f>
        <v>150000</v>
      </c>
      <c r="J43" s="19">
        <f t="shared" si="2"/>
        <v>130434.78260869563</v>
      </c>
      <c r="K43" s="19">
        <f>G43</f>
        <v>150000</v>
      </c>
      <c r="L43" s="19">
        <f t="shared" si="3"/>
        <v>130434.78260869563</v>
      </c>
    </row>
    <row r="44" spans="1:13" ht="15" thickBot="1">
      <c r="A44" s="11" t="s">
        <v>101</v>
      </c>
      <c r="B44" s="12" t="s">
        <v>103</v>
      </c>
      <c r="C44" s="15">
        <v>1</v>
      </c>
      <c r="D44" s="21">
        <v>1</v>
      </c>
      <c r="E44" s="9">
        <v>65000</v>
      </c>
      <c r="F44" s="19">
        <f t="shared" si="4"/>
        <v>56521.739130434777</v>
      </c>
      <c r="G44" s="20">
        <f t="shared" si="0"/>
        <v>65000</v>
      </c>
      <c r="H44" s="20">
        <f t="shared" si="1"/>
        <v>56521.739130434777</v>
      </c>
      <c r="I44" s="19">
        <f>G44</f>
        <v>65000</v>
      </c>
      <c r="J44" s="19">
        <f t="shared" si="2"/>
        <v>56521.739130434777</v>
      </c>
      <c r="K44" s="19">
        <f>G44</f>
        <v>65000</v>
      </c>
      <c r="L44" s="19">
        <f t="shared" si="3"/>
        <v>56521.739130434777</v>
      </c>
    </row>
    <row r="45" spans="1:13">
      <c r="E45" s="9"/>
      <c r="F45" s="9"/>
      <c r="G45" s="10">
        <f>SUM(G5:G44)</f>
        <v>2102141.7200000007</v>
      </c>
      <c r="H45" s="10">
        <f>SUM(H5:H44)</f>
        <v>1827949.3217391304</v>
      </c>
      <c r="I45" s="10">
        <f t="shared" ref="I45:K45" si="9">SUM(I5:I44)</f>
        <v>2102141.7200000007</v>
      </c>
      <c r="J45" s="10">
        <f>SUM(J5:J44)</f>
        <v>1827949.3217391304</v>
      </c>
      <c r="K45" s="10">
        <f t="shared" si="9"/>
        <v>2102141.7200000007</v>
      </c>
      <c r="L45" s="10">
        <f>SUM(L5:L44)</f>
        <v>1827949.3217391304</v>
      </c>
      <c r="M45" s="10"/>
    </row>
    <row r="47" spans="1:13">
      <c r="H47" s="10"/>
    </row>
    <row r="48" spans="1:13">
      <c r="H48" s="10"/>
    </row>
  </sheetData>
  <mergeCells count="7">
    <mergeCell ref="A42:C42"/>
    <mergeCell ref="A4:C4"/>
    <mergeCell ref="A7:C7"/>
    <mergeCell ref="A10:C10"/>
    <mergeCell ref="A13:C13"/>
    <mergeCell ref="A21:C21"/>
    <mergeCell ref="A38:C38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563F9-8D1A-40E7-AAC5-AE83644D33BE}">
  <dimension ref="A1:N81"/>
  <sheetViews>
    <sheetView workbookViewId="0">
      <selection activeCell="A29" sqref="A29:E29"/>
    </sheetView>
  </sheetViews>
  <sheetFormatPr baseColWidth="10" defaultColWidth="11.5546875" defaultRowHeight="14.4"/>
  <cols>
    <col min="1" max="1" width="34.6640625" customWidth="1"/>
  </cols>
  <sheetData>
    <row r="1" spans="1:14" ht="15.6" thickTop="1" thickBot="1">
      <c r="A1" s="25" t="s">
        <v>234</v>
      </c>
      <c r="B1" s="24" t="e">
        <f>AVERAGE(L7:N7,L11,L13,L14,L16,L17,L19,L23:N34,L37:N40,L43:N44,L48:L54,L56:L57,L59:L64,L73:N74,L77:N77,L81)</f>
        <v>#DIV/0!</v>
      </c>
    </row>
    <row r="2" spans="1:14" ht="15.6" thickTop="1" thickBot="1">
      <c r="A2" s="25" t="s">
        <v>255</v>
      </c>
      <c r="B2" s="24">
        <f>AVERAGE(I7:K7,K11,K13,K14,K16,K17,K19,I23:K34,I37:K40,I43:K44,K50:K54,K48:K49,K56:K57,K59:K64,I73:K74,I77:K77,K81)</f>
        <v>2612.6611363636348</v>
      </c>
    </row>
    <row r="3" spans="1:14" ht="15" thickTop="1"/>
    <row r="4" spans="1:14" ht="18.600000000000001" customHeight="1">
      <c r="A4" s="202" t="s">
        <v>157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</row>
    <row r="5" spans="1:14" ht="14.4" customHeight="1">
      <c r="A5" s="114" t="s">
        <v>253</v>
      </c>
      <c r="B5" s="115"/>
      <c r="C5" s="116"/>
      <c r="D5" s="117"/>
      <c r="E5" s="118"/>
      <c r="F5" s="171" t="s">
        <v>235</v>
      </c>
      <c r="G5" s="172"/>
      <c r="H5" s="173"/>
      <c r="I5" s="129" t="s">
        <v>233</v>
      </c>
      <c r="J5" s="130"/>
      <c r="K5" s="174"/>
      <c r="L5" s="129" t="s">
        <v>250</v>
      </c>
      <c r="M5" s="130"/>
      <c r="N5" s="174"/>
    </row>
    <row r="6" spans="1:14">
      <c r="A6" s="183" t="s">
        <v>236</v>
      </c>
      <c r="B6" s="184"/>
      <c r="C6" s="185"/>
      <c r="D6" s="185"/>
      <c r="E6" s="186"/>
      <c r="F6" s="187"/>
      <c r="G6" s="187"/>
      <c r="H6" s="188"/>
      <c r="I6" s="26" t="s">
        <v>137</v>
      </c>
      <c r="J6" s="26" t="s">
        <v>138</v>
      </c>
      <c r="K6" s="27" t="s">
        <v>148</v>
      </c>
      <c r="L6" s="26" t="s">
        <v>137</v>
      </c>
      <c r="M6" s="26" t="s">
        <v>138</v>
      </c>
      <c r="N6" s="27" t="s">
        <v>148</v>
      </c>
    </row>
    <row r="7" spans="1:14">
      <c r="A7" s="136" t="s">
        <v>237</v>
      </c>
      <c r="B7" s="137"/>
      <c r="C7" s="138"/>
      <c r="D7" s="139"/>
      <c r="E7" s="140"/>
      <c r="F7" s="141" t="s">
        <v>156</v>
      </c>
      <c r="G7" s="142"/>
      <c r="H7" s="143"/>
      <c r="I7" s="28">
        <v>222</v>
      </c>
      <c r="J7" s="28">
        <v>178</v>
      </c>
      <c r="K7" s="36">
        <v>135</v>
      </c>
      <c r="L7" s="48"/>
      <c r="M7" s="48"/>
      <c r="N7" s="48"/>
    </row>
    <row r="8" spans="1:14" ht="15.6" customHeight="1">
      <c r="A8" s="202" t="s">
        <v>158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</row>
    <row r="9" spans="1:14">
      <c r="A9" s="114" t="s">
        <v>253</v>
      </c>
      <c r="B9" s="115"/>
      <c r="C9" s="116"/>
      <c r="D9" s="117"/>
      <c r="E9" s="118"/>
      <c r="F9" s="171" t="s">
        <v>235</v>
      </c>
      <c r="G9" s="172"/>
      <c r="H9" s="173"/>
      <c r="I9" s="204" t="s">
        <v>251</v>
      </c>
      <c r="J9" s="205"/>
      <c r="K9" s="205"/>
      <c r="L9" s="50" t="s">
        <v>250</v>
      </c>
    </row>
    <row r="10" spans="1:14">
      <c r="A10" s="199" t="s">
        <v>238</v>
      </c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1"/>
    </row>
    <row r="11" spans="1:14">
      <c r="A11" s="162" t="s">
        <v>239</v>
      </c>
      <c r="B11" s="163"/>
      <c r="C11" s="163"/>
      <c r="D11" s="163"/>
      <c r="E11" s="190"/>
      <c r="F11" s="141" t="s">
        <v>159</v>
      </c>
      <c r="G11" s="142"/>
      <c r="H11" s="143"/>
      <c r="I11" s="31"/>
      <c r="J11" s="32"/>
      <c r="K11" s="38">
        <v>20</v>
      </c>
      <c r="L11" s="48"/>
    </row>
    <row r="12" spans="1:14">
      <c r="A12" s="191" t="s">
        <v>240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21"/>
    </row>
    <row r="13" spans="1:14">
      <c r="A13" s="162" t="s">
        <v>160</v>
      </c>
      <c r="B13" s="163"/>
      <c r="C13" s="163"/>
      <c r="D13" s="163"/>
      <c r="E13" s="190"/>
      <c r="F13" s="141" t="s">
        <v>162</v>
      </c>
      <c r="G13" s="142"/>
      <c r="H13" s="143"/>
      <c r="I13" s="34"/>
      <c r="J13" s="32"/>
      <c r="K13" s="38">
        <v>4.9000000000000004</v>
      </c>
      <c r="L13" s="48"/>
    </row>
    <row r="14" spans="1:14">
      <c r="A14" s="162" t="s">
        <v>161</v>
      </c>
      <c r="B14" s="163"/>
      <c r="C14" s="163"/>
      <c r="D14" s="163"/>
      <c r="E14" s="190"/>
      <c r="F14" s="141" t="s">
        <v>163</v>
      </c>
      <c r="G14" s="142"/>
      <c r="H14" s="143"/>
      <c r="I14" s="34"/>
      <c r="J14" s="32"/>
      <c r="K14" s="38">
        <v>1.01</v>
      </c>
      <c r="L14" s="48"/>
    </row>
    <row r="15" spans="1:14">
      <c r="A15" s="191" t="s">
        <v>241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21"/>
    </row>
    <row r="16" spans="1:14">
      <c r="A16" s="162" t="s">
        <v>164</v>
      </c>
      <c r="B16" s="163"/>
      <c r="C16" s="163"/>
      <c r="D16" s="163"/>
      <c r="E16" s="190"/>
      <c r="F16" s="141" t="s">
        <v>165</v>
      </c>
      <c r="G16" s="142"/>
      <c r="H16" s="143"/>
      <c r="I16" s="34"/>
      <c r="J16" s="32"/>
      <c r="K16" s="38">
        <v>25.08</v>
      </c>
      <c r="L16" s="48"/>
    </row>
    <row r="17" spans="1:14">
      <c r="A17" s="162" t="s">
        <v>166</v>
      </c>
      <c r="B17" s="163"/>
      <c r="C17" s="163"/>
      <c r="D17" s="163"/>
      <c r="E17" s="190"/>
      <c r="F17" s="141" t="s">
        <v>40</v>
      </c>
      <c r="G17" s="142"/>
      <c r="H17" s="143"/>
      <c r="I17" s="34"/>
      <c r="J17" s="32"/>
      <c r="K17" s="38">
        <v>32.54</v>
      </c>
      <c r="L17" s="48"/>
    </row>
    <row r="18" spans="1:14">
      <c r="A18" s="191" t="s">
        <v>242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21"/>
    </row>
    <row r="19" spans="1:14">
      <c r="A19" s="193" t="s">
        <v>167</v>
      </c>
      <c r="B19" s="194"/>
      <c r="C19" s="194"/>
      <c r="D19" s="194"/>
      <c r="E19" s="195"/>
      <c r="F19" s="196" t="s">
        <v>42</v>
      </c>
      <c r="G19" s="197"/>
      <c r="H19" s="198"/>
      <c r="I19" s="51"/>
      <c r="J19" s="52"/>
      <c r="K19" s="53">
        <v>28.26</v>
      </c>
      <c r="L19" s="54"/>
    </row>
    <row r="20" spans="1:14" ht="17.399999999999999">
      <c r="A20" s="202" t="s">
        <v>243</v>
      </c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</row>
    <row r="21" spans="1:14" ht="14.4" customHeight="1">
      <c r="A21" s="114" t="s">
        <v>253</v>
      </c>
      <c r="B21" s="115"/>
      <c r="C21" s="116"/>
      <c r="D21" s="117"/>
      <c r="E21" s="118"/>
      <c r="F21" s="171" t="s">
        <v>235</v>
      </c>
      <c r="G21" s="172"/>
      <c r="H21" s="173"/>
      <c r="I21" s="129" t="s">
        <v>233</v>
      </c>
      <c r="J21" s="130"/>
      <c r="K21" s="174"/>
      <c r="L21" s="129" t="s">
        <v>250</v>
      </c>
      <c r="M21" s="130"/>
      <c r="N21" s="174"/>
    </row>
    <row r="22" spans="1:14">
      <c r="A22" s="183" t="s">
        <v>244</v>
      </c>
      <c r="B22" s="184"/>
      <c r="C22" s="185"/>
      <c r="D22" s="185"/>
      <c r="E22" s="186"/>
      <c r="F22" s="187"/>
      <c r="G22" s="187"/>
      <c r="H22" s="188"/>
      <c r="I22" s="26" t="s">
        <v>137</v>
      </c>
      <c r="J22" s="26" t="s">
        <v>138</v>
      </c>
      <c r="K22" s="26" t="s">
        <v>148</v>
      </c>
      <c r="L22" s="26" t="s">
        <v>137</v>
      </c>
      <c r="M22" s="26" t="s">
        <v>138</v>
      </c>
      <c r="N22" s="27" t="s">
        <v>148</v>
      </c>
    </row>
    <row r="23" spans="1:14">
      <c r="A23" s="162" t="s">
        <v>168</v>
      </c>
      <c r="B23" s="163"/>
      <c r="C23" s="163"/>
      <c r="D23" s="163"/>
      <c r="E23" s="190"/>
      <c r="F23" s="141" t="s">
        <v>74</v>
      </c>
      <c r="G23" s="142"/>
      <c r="H23" s="143"/>
      <c r="I23" s="28">
        <v>1725</v>
      </c>
      <c r="J23" s="28">
        <v>1436</v>
      </c>
      <c r="K23" s="36">
        <v>1145</v>
      </c>
      <c r="L23" s="48"/>
      <c r="M23" s="48"/>
      <c r="N23" s="48"/>
    </row>
    <row r="24" spans="1:14">
      <c r="A24" s="162" t="s">
        <v>169</v>
      </c>
      <c r="B24" s="163"/>
      <c r="C24" s="163"/>
      <c r="D24" s="163"/>
      <c r="E24" s="190"/>
      <c r="F24" s="141" t="s">
        <v>76</v>
      </c>
      <c r="G24" s="142"/>
      <c r="H24" s="143"/>
      <c r="I24" s="28">
        <v>1038</v>
      </c>
      <c r="J24" s="28">
        <v>864</v>
      </c>
      <c r="K24" s="36">
        <v>689</v>
      </c>
      <c r="L24" s="48"/>
      <c r="M24" s="48"/>
      <c r="N24" s="48"/>
    </row>
    <row r="25" spans="1:14">
      <c r="A25" s="162" t="s">
        <v>170</v>
      </c>
      <c r="B25" s="163"/>
      <c r="C25" s="163"/>
      <c r="D25" s="163"/>
      <c r="E25" s="190"/>
      <c r="F25" s="141" t="s">
        <v>85</v>
      </c>
      <c r="G25" s="142"/>
      <c r="H25" s="143"/>
      <c r="I25" s="28">
        <v>885</v>
      </c>
      <c r="J25" s="28">
        <v>736</v>
      </c>
      <c r="K25" s="36">
        <v>588</v>
      </c>
      <c r="L25" s="48"/>
      <c r="M25" s="48"/>
      <c r="N25" s="48"/>
    </row>
    <row r="26" spans="1:14">
      <c r="A26" s="162" t="s">
        <v>171</v>
      </c>
      <c r="B26" s="163"/>
      <c r="C26" s="163"/>
      <c r="D26" s="163"/>
      <c r="E26" s="190"/>
      <c r="F26" s="141" t="s">
        <v>180</v>
      </c>
      <c r="G26" s="142"/>
      <c r="H26" s="143"/>
      <c r="I26" s="28">
        <v>7425</v>
      </c>
      <c r="J26" s="28">
        <v>6176</v>
      </c>
      <c r="K26" s="36">
        <v>4928</v>
      </c>
      <c r="L26" s="48"/>
      <c r="M26" s="48"/>
      <c r="N26" s="48"/>
    </row>
    <row r="27" spans="1:14">
      <c r="A27" s="162" t="s">
        <v>172</v>
      </c>
      <c r="B27" s="163"/>
      <c r="C27" s="163"/>
      <c r="D27" s="163"/>
      <c r="E27" s="190"/>
      <c r="F27" s="141" t="s">
        <v>181</v>
      </c>
      <c r="G27" s="142"/>
      <c r="H27" s="143"/>
      <c r="I27" s="28">
        <v>1047</v>
      </c>
      <c r="J27" s="28">
        <v>688</v>
      </c>
      <c r="K27" s="36">
        <v>331</v>
      </c>
      <c r="L27" s="48"/>
      <c r="M27" s="48"/>
      <c r="N27" s="48"/>
    </row>
    <row r="28" spans="1:14">
      <c r="A28" s="162" t="s">
        <v>173</v>
      </c>
      <c r="B28" s="163"/>
      <c r="C28" s="163"/>
      <c r="D28" s="163"/>
      <c r="E28" s="190"/>
      <c r="F28" s="141" t="s">
        <v>182</v>
      </c>
      <c r="G28" s="142"/>
      <c r="H28" s="143"/>
      <c r="I28" s="28">
        <v>6405</v>
      </c>
      <c r="J28" s="28">
        <v>5420</v>
      </c>
      <c r="K28" s="36">
        <v>4434</v>
      </c>
      <c r="L28" s="48"/>
      <c r="M28" s="48"/>
      <c r="N28" s="48"/>
    </row>
    <row r="29" spans="1:14">
      <c r="A29" s="162" t="s">
        <v>174</v>
      </c>
      <c r="B29" s="163"/>
      <c r="C29" s="163"/>
      <c r="D29" s="163"/>
      <c r="E29" s="190"/>
      <c r="F29" s="141" t="s">
        <v>183</v>
      </c>
      <c r="G29" s="142"/>
      <c r="H29" s="143"/>
      <c r="I29" s="28">
        <v>4965</v>
      </c>
      <c r="J29" s="28">
        <v>4200</v>
      </c>
      <c r="K29" s="36">
        <v>3437</v>
      </c>
      <c r="L29" s="48"/>
      <c r="M29" s="48"/>
      <c r="N29" s="48"/>
    </row>
    <row r="30" spans="1:14">
      <c r="A30" s="162" t="s">
        <v>175</v>
      </c>
      <c r="B30" s="163"/>
      <c r="C30" s="163"/>
      <c r="D30" s="163"/>
      <c r="E30" s="190"/>
      <c r="F30" s="141" t="s">
        <v>184</v>
      </c>
      <c r="G30" s="142"/>
      <c r="H30" s="143"/>
      <c r="I30" s="28">
        <v>10749</v>
      </c>
      <c r="J30" s="28">
        <v>9094</v>
      </c>
      <c r="K30" s="36">
        <v>7440</v>
      </c>
      <c r="L30" s="48"/>
      <c r="M30" s="48"/>
      <c r="N30" s="48"/>
    </row>
    <row r="31" spans="1:14">
      <c r="A31" s="162" t="s">
        <v>176</v>
      </c>
      <c r="B31" s="163"/>
      <c r="C31" s="163"/>
      <c r="D31" s="163"/>
      <c r="E31" s="190"/>
      <c r="F31" s="141" t="s">
        <v>185</v>
      </c>
      <c r="G31" s="142"/>
      <c r="H31" s="143"/>
      <c r="I31" s="28">
        <v>333</v>
      </c>
      <c r="J31" s="28">
        <v>280</v>
      </c>
      <c r="K31" s="36">
        <v>229</v>
      </c>
      <c r="L31" s="48"/>
      <c r="M31" s="48"/>
      <c r="N31" s="48"/>
    </row>
    <row r="32" spans="1:14">
      <c r="A32" s="162" t="s">
        <v>177</v>
      </c>
      <c r="B32" s="163"/>
      <c r="C32" s="163"/>
      <c r="D32" s="163"/>
      <c r="E32" s="190"/>
      <c r="F32" s="141" t="s">
        <v>186</v>
      </c>
      <c r="G32" s="142"/>
      <c r="H32" s="143"/>
      <c r="I32" s="28">
        <v>21735</v>
      </c>
      <c r="J32" s="28">
        <v>18390</v>
      </c>
      <c r="K32" s="36">
        <v>15046</v>
      </c>
      <c r="L32" s="48"/>
      <c r="M32" s="48"/>
      <c r="N32" s="48"/>
    </row>
    <row r="33" spans="1:14">
      <c r="A33" s="162" t="s">
        <v>178</v>
      </c>
      <c r="B33" s="163"/>
      <c r="C33" s="163"/>
      <c r="D33" s="163"/>
      <c r="E33" s="190"/>
      <c r="F33" s="141" t="s">
        <v>187</v>
      </c>
      <c r="G33" s="142"/>
      <c r="H33" s="143"/>
      <c r="I33" s="28">
        <v>1422</v>
      </c>
      <c r="J33" s="28">
        <v>1202</v>
      </c>
      <c r="K33" s="36">
        <v>983</v>
      </c>
      <c r="L33" s="48"/>
      <c r="M33" s="48"/>
      <c r="N33" s="48"/>
    </row>
    <row r="34" spans="1:14">
      <c r="A34" s="162" t="s">
        <v>179</v>
      </c>
      <c r="B34" s="163"/>
      <c r="C34" s="163"/>
      <c r="D34" s="163"/>
      <c r="E34" s="190"/>
      <c r="F34" s="141" t="s">
        <v>82</v>
      </c>
      <c r="G34" s="142"/>
      <c r="H34" s="143"/>
      <c r="I34" s="28">
        <v>5670</v>
      </c>
      <c r="J34" s="28">
        <v>4796</v>
      </c>
      <c r="K34" s="36">
        <v>3924</v>
      </c>
      <c r="L34" s="48"/>
      <c r="M34" s="48"/>
      <c r="N34" s="48"/>
    </row>
    <row r="35" spans="1:14" ht="14.4" customHeight="1">
      <c r="A35" s="179"/>
      <c r="B35" s="180"/>
      <c r="C35" s="181"/>
      <c r="D35" s="181"/>
      <c r="E35" s="181"/>
      <c r="F35" s="181"/>
      <c r="G35" s="181"/>
      <c r="H35" s="182"/>
      <c r="I35" s="129" t="s">
        <v>233</v>
      </c>
      <c r="J35" s="130"/>
      <c r="K35" s="174"/>
      <c r="L35" s="129" t="s">
        <v>250</v>
      </c>
      <c r="M35" s="130"/>
      <c r="N35" s="174"/>
    </row>
    <row r="36" spans="1:14">
      <c r="A36" s="183" t="s">
        <v>245</v>
      </c>
      <c r="B36" s="184"/>
      <c r="C36" s="185"/>
      <c r="D36" s="185"/>
      <c r="E36" s="186"/>
      <c r="F36" s="187"/>
      <c r="G36" s="187"/>
      <c r="H36" s="188"/>
      <c r="I36" s="26" t="s">
        <v>137</v>
      </c>
      <c r="J36" s="26" t="s">
        <v>138</v>
      </c>
      <c r="K36" s="26" t="s">
        <v>148</v>
      </c>
      <c r="L36" s="26" t="s">
        <v>137</v>
      </c>
      <c r="M36" s="26" t="s">
        <v>138</v>
      </c>
      <c r="N36" s="27" t="s">
        <v>148</v>
      </c>
    </row>
    <row r="37" spans="1:14">
      <c r="A37" s="136" t="s">
        <v>188</v>
      </c>
      <c r="B37" s="137"/>
      <c r="C37" s="138"/>
      <c r="D37" s="139"/>
      <c r="E37" s="140"/>
      <c r="F37" s="141" t="s">
        <v>192</v>
      </c>
      <c r="G37" s="142"/>
      <c r="H37" s="143"/>
      <c r="I37" s="28">
        <v>687</v>
      </c>
      <c r="J37" s="28">
        <v>572</v>
      </c>
      <c r="K37" s="29">
        <v>456</v>
      </c>
      <c r="L37" s="48"/>
      <c r="M37" s="48"/>
      <c r="N37" s="48"/>
    </row>
    <row r="38" spans="1:14">
      <c r="A38" s="136" t="s">
        <v>189</v>
      </c>
      <c r="B38" s="137"/>
      <c r="C38" s="138"/>
      <c r="D38" s="139"/>
      <c r="E38" s="140"/>
      <c r="F38" s="141" t="s">
        <v>193</v>
      </c>
      <c r="G38" s="142"/>
      <c r="H38" s="143"/>
      <c r="I38" s="28">
        <v>0.36</v>
      </c>
      <c r="J38" s="28">
        <v>0.22</v>
      </c>
      <c r="K38" s="29">
        <v>0.08</v>
      </c>
      <c r="L38" s="48"/>
      <c r="M38" s="48"/>
      <c r="N38" s="48"/>
    </row>
    <row r="39" spans="1:14">
      <c r="A39" s="136" t="s">
        <v>190</v>
      </c>
      <c r="B39" s="137"/>
      <c r="C39" s="138"/>
      <c r="D39" s="139"/>
      <c r="E39" s="140"/>
      <c r="F39" s="141" t="s">
        <v>194</v>
      </c>
      <c r="G39" s="142"/>
      <c r="H39" s="143"/>
      <c r="I39" s="28">
        <v>0.36</v>
      </c>
      <c r="J39" s="28">
        <v>0.22</v>
      </c>
      <c r="K39" s="29">
        <v>0.08</v>
      </c>
      <c r="L39" s="48"/>
      <c r="M39" s="48"/>
      <c r="N39" s="48"/>
    </row>
    <row r="40" spans="1:14">
      <c r="A40" s="136" t="s">
        <v>191</v>
      </c>
      <c r="B40" s="137"/>
      <c r="C40" s="138"/>
      <c r="D40" s="139"/>
      <c r="E40" s="140"/>
      <c r="F40" s="141" t="s">
        <v>195</v>
      </c>
      <c r="G40" s="142"/>
      <c r="H40" s="143"/>
      <c r="I40" s="28">
        <v>16065</v>
      </c>
      <c r="J40" s="28">
        <v>13594</v>
      </c>
      <c r="K40" s="29">
        <v>11122</v>
      </c>
      <c r="L40" s="48"/>
      <c r="M40" s="48"/>
      <c r="N40" s="48"/>
    </row>
    <row r="41" spans="1:14" ht="14.4" customHeight="1">
      <c r="A41" s="179"/>
      <c r="B41" s="180"/>
      <c r="C41" s="181"/>
      <c r="D41" s="181"/>
      <c r="E41" s="181"/>
      <c r="F41" s="181"/>
      <c r="G41" s="181"/>
      <c r="H41" s="182"/>
      <c r="I41" s="129" t="s">
        <v>233</v>
      </c>
      <c r="J41" s="130"/>
      <c r="K41" s="131"/>
      <c r="L41" s="201" t="s">
        <v>250</v>
      </c>
      <c r="M41" s="201"/>
      <c r="N41" s="201"/>
    </row>
    <row r="42" spans="1:14">
      <c r="A42" s="183" t="s">
        <v>246</v>
      </c>
      <c r="B42" s="184"/>
      <c r="C42" s="185"/>
      <c r="D42" s="185"/>
      <c r="E42" s="186"/>
      <c r="F42" s="187"/>
      <c r="G42" s="187"/>
      <c r="H42" s="188"/>
      <c r="I42" s="26" t="s">
        <v>137</v>
      </c>
      <c r="J42" s="26" t="s">
        <v>138</v>
      </c>
      <c r="K42" s="35" t="s">
        <v>148</v>
      </c>
      <c r="L42" s="26" t="s">
        <v>137</v>
      </c>
      <c r="M42" s="26" t="s">
        <v>138</v>
      </c>
      <c r="N42" s="26" t="s">
        <v>148</v>
      </c>
    </row>
    <row r="43" spans="1:14">
      <c r="A43" s="189" t="s">
        <v>196</v>
      </c>
      <c r="B43" s="137"/>
      <c r="C43" s="138"/>
      <c r="D43" s="139"/>
      <c r="E43" s="140"/>
      <c r="F43" s="141" t="s">
        <v>198</v>
      </c>
      <c r="G43" s="142"/>
      <c r="H43" s="143"/>
      <c r="I43" s="28">
        <v>7425</v>
      </c>
      <c r="J43" s="28">
        <v>6178</v>
      </c>
      <c r="K43" s="36">
        <v>4928</v>
      </c>
      <c r="L43" s="48"/>
      <c r="M43" s="48"/>
      <c r="N43" s="48"/>
    </row>
    <row r="44" spans="1:14">
      <c r="A44" s="189" t="s">
        <v>197</v>
      </c>
      <c r="B44" s="137"/>
      <c r="C44" s="138"/>
      <c r="D44" s="139"/>
      <c r="E44" s="140"/>
      <c r="F44" s="141" t="s">
        <v>199</v>
      </c>
      <c r="G44" s="142"/>
      <c r="H44" s="143"/>
      <c r="I44" s="28">
        <v>1047</v>
      </c>
      <c r="J44" s="28">
        <v>688</v>
      </c>
      <c r="K44" s="36">
        <v>331</v>
      </c>
      <c r="L44" s="48"/>
      <c r="M44" s="48"/>
      <c r="N44" s="48"/>
    </row>
    <row r="45" spans="1:14" ht="17.399999999999999">
      <c r="A45" s="202" t="s">
        <v>200</v>
      </c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</row>
    <row r="46" spans="1:14" ht="14.4" customHeight="1">
      <c r="A46" s="114" t="s">
        <v>253</v>
      </c>
      <c r="B46" s="115"/>
      <c r="C46" s="116"/>
      <c r="D46" s="117"/>
      <c r="E46" s="118"/>
      <c r="F46" s="171" t="s">
        <v>235</v>
      </c>
      <c r="G46" s="172"/>
      <c r="H46" s="173"/>
      <c r="I46" s="129"/>
      <c r="J46" s="130"/>
      <c r="K46" s="174"/>
    </row>
    <row r="47" spans="1:14">
      <c r="A47" s="175" t="s">
        <v>247</v>
      </c>
      <c r="B47" s="176"/>
      <c r="C47" s="177"/>
      <c r="D47" s="177"/>
      <c r="E47" s="178"/>
      <c r="F47" s="146"/>
      <c r="G47" s="146"/>
      <c r="H47" s="147"/>
      <c r="I47" s="148" t="s">
        <v>251</v>
      </c>
      <c r="J47" s="149"/>
      <c r="K47" s="150"/>
      <c r="L47" s="37" t="s">
        <v>250</v>
      </c>
    </row>
    <row r="48" spans="1:14">
      <c r="A48" s="162" t="s">
        <v>201</v>
      </c>
      <c r="B48" s="163"/>
      <c r="C48" s="163"/>
      <c r="D48" s="164"/>
      <c r="E48" s="165"/>
      <c r="F48" s="141" t="s">
        <v>118</v>
      </c>
      <c r="G48" s="142"/>
      <c r="H48" s="143"/>
      <c r="I48" s="31"/>
      <c r="J48" s="32"/>
      <c r="K48" s="33">
        <v>29</v>
      </c>
      <c r="L48" s="48"/>
    </row>
    <row r="49" spans="1:12">
      <c r="A49" s="162" t="s">
        <v>202</v>
      </c>
      <c r="B49" s="163"/>
      <c r="C49" s="163"/>
      <c r="D49" s="164"/>
      <c r="E49" s="165"/>
      <c r="F49" s="141" t="s">
        <v>114</v>
      </c>
      <c r="G49" s="142"/>
      <c r="H49" s="143"/>
      <c r="I49" s="31"/>
      <c r="J49" s="32"/>
      <c r="K49" s="33">
        <v>1.69</v>
      </c>
      <c r="L49" s="48"/>
    </row>
    <row r="50" spans="1:12">
      <c r="A50" s="162" t="s">
        <v>203</v>
      </c>
      <c r="B50" s="163"/>
      <c r="C50" s="163"/>
      <c r="D50" s="164"/>
      <c r="E50" s="165"/>
      <c r="F50" s="141" t="s">
        <v>46</v>
      </c>
      <c r="G50" s="142"/>
      <c r="H50" s="143"/>
      <c r="I50" s="31"/>
      <c r="J50" s="32"/>
      <c r="K50" s="33">
        <v>6.28</v>
      </c>
      <c r="L50" s="48"/>
    </row>
    <row r="51" spans="1:12">
      <c r="A51" s="162" t="s">
        <v>204</v>
      </c>
      <c r="B51" s="163"/>
      <c r="C51" s="163"/>
      <c r="D51" s="164"/>
      <c r="E51" s="165"/>
      <c r="F51" s="141" t="s">
        <v>117</v>
      </c>
      <c r="G51" s="142"/>
      <c r="H51" s="143"/>
      <c r="I51" s="31"/>
      <c r="J51" s="32"/>
      <c r="K51" s="33">
        <v>17</v>
      </c>
      <c r="L51" s="48"/>
    </row>
    <row r="52" spans="1:12">
      <c r="A52" s="162" t="s">
        <v>205</v>
      </c>
      <c r="B52" s="163"/>
      <c r="C52" s="163"/>
      <c r="D52" s="164"/>
      <c r="E52" s="165"/>
      <c r="F52" s="141" t="s">
        <v>116</v>
      </c>
      <c r="G52" s="142"/>
      <c r="H52" s="143"/>
      <c r="I52" s="31"/>
      <c r="J52" s="32"/>
      <c r="K52" s="33">
        <v>12.8</v>
      </c>
      <c r="L52" s="48"/>
    </row>
    <row r="53" spans="1:12">
      <c r="A53" s="162" t="s">
        <v>206</v>
      </c>
      <c r="B53" s="163"/>
      <c r="C53" s="163"/>
      <c r="D53" s="164"/>
      <c r="E53" s="165"/>
      <c r="F53" s="141" t="s">
        <v>115</v>
      </c>
      <c r="G53" s="142"/>
      <c r="H53" s="143"/>
      <c r="I53" s="31"/>
      <c r="J53" s="32"/>
      <c r="K53" s="33">
        <v>8.5</v>
      </c>
      <c r="L53" s="48"/>
    </row>
    <row r="54" spans="1:12">
      <c r="A54" s="162" t="s">
        <v>207</v>
      </c>
      <c r="B54" s="163"/>
      <c r="C54" s="163"/>
      <c r="D54" s="164"/>
      <c r="E54" s="165"/>
      <c r="F54" s="141" t="s">
        <v>119</v>
      </c>
      <c r="G54" s="142"/>
      <c r="H54" s="143"/>
      <c r="I54" s="31"/>
      <c r="J54" s="32"/>
      <c r="K54" s="33">
        <v>6</v>
      </c>
      <c r="L54" s="48"/>
    </row>
    <row r="55" spans="1:12" ht="14.4" customHeight="1">
      <c r="A55" s="166" t="s">
        <v>245</v>
      </c>
      <c r="B55" s="167"/>
      <c r="C55" s="168"/>
      <c r="D55" s="168"/>
      <c r="E55" s="168"/>
      <c r="F55" s="168"/>
      <c r="G55" s="168"/>
      <c r="H55" s="169"/>
      <c r="I55" s="148" t="s">
        <v>251</v>
      </c>
      <c r="J55" s="149"/>
      <c r="K55" s="170"/>
      <c r="L55" s="30" t="s">
        <v>250</v>
      </c>
    </row>
    <row r="56" spans="1:12">
      <c r="A56" s="136" t="s">
        <v>208</v>
      </c>
      <c r="B56" s="137"/>
      <c r="C56" s="138"/>
      <c r="D56" s="139"/>
      <c r="E56" s="140"/>
      <c r="F56" s="141" t="s">
        <v>210</v>
      </c>
      <c r="G56" s="142"/>
      <c r="H56" s="143"/>
      <c r="I56" s="36"/>
      <c r="J56" s="38"/>
      <c r="K56" s="33">
        <v>19.3</v>
      </c>
      <c r="L56" s="48"/>
    </row>
    <row r="57" spans="1:12">
      <c r="A57" s="136" t="s">
        <v>209</v>
      </c>
      <c r="B57" s="137"/>
      <c r="C57" s="138"/>
      <c r="D57" s="139"/>
      <c r="E57" s="140"/>
      <c r="F57" s="141" t="s">
        <v>211</v>
      </c>
      <c r="G57" s="142"/>
      <c r="H57" s="143"/>
      <c r="I57" s="36"/>
      <c r="J57" s="38"/>
      <c r="K57" s="33">
        <v>19.3</v>
      </c>
      <c r="L57" s="48"/>
    </row>
    <row r="58" spans="1:12" ht="15" customHeight="1" thickBot="1">
      <c r="A58" s="144" t="s">
        <v>246</v>
      </c>
      <c r="B58" s="145"/>
      <c r="C58" s="146"/>
      <c r="D58" s="146"/>
      <c r="E58" s="146"/>
      <c r="F58" s="146"/>
      <c r="G58" s="146"/>
      <c r="H58" s="147"/>
      <c r="I58" s="148" t="s">
        <v>251</v>
      </c>
      <c r="J58" s="149"/>
      <c r="K58" s="150"/>
      <c r="L58" s="37" t="s">
        <v>250</v>
      </c>
    </row>
    <row r="59" spans="1:12" ht="15" thickBot="1">
      <c r="A59" s="101" t="s">
        <v>212</v>
      </c>
      <c r="B59" s="102"/>
      <c r="C59" s="103"/>
      <c r="D59" s="104"/>
      <c r="E59" s="105"/>
      <c r="F59" s="106" t="s">
        <v>218</v>
      </c>
      <c r="G59" s="107"/>
      <c r="H59" s="108"/>
      <c r="I59" s="39"/>
      <c r="J59" s="40"/>
      <c r="K59" s="41">
        <v>3.5</v>
      </c>
      <c r="L59" s="48"/>
    </row>
    <row r="60" spans="1:12" ht="15" thickBot="1">
      <c r="A60" s="101" t="s">
        <v>213</v>
      </c>
      <c r="B60" s="102"/>
      <c r="C60" s="103"/>
      <c r="D60" s="104"/>
      <c r="E60" s="105"/>
      <c r="F60" s="106" t="s">
        <v>219</v>
      </c>
      <c r="G60" s="107"/>
      <c r="H60" s="108"/>
      <c r="I60" s="39"/>
      <c r="J60" s="40"/>
      <c r="K60" s="41">
        <v>6.9</v>
      </c>
      <c r="L60" s="48"/>
    </row>
    <row r="61" spans="1:12" ht="15" thickBot="1">
      <c r="A61" s="101" t="s">
        <v>214</v>
      </c>
      <c r="B61" s="102"/>
      <c r="C61" s="103"/>
      <c r="D61" s="104"/>
      <c r="E61" s="105"/>
      <c r="F61" s="106" t="s">
        <v>220</v>
      </c>
      <c r="G61" s="107"/>
      <c r="H61" s="108"/>
      <c r="I61" s="39"/>
      <c r="J61" s="40"/>
      <c r="K61" s="41">
        <v>48.3</v>
      </c>
      <c r="L61" s="48"/>
    </row>
    <row r="62" spans="1:12" ht="15" thickBot="1">
      <c r="A62" s="101" t="s">
        <v>215</v>
      </c>
      <c r="B62" s="102"/>
      <c r="C62" s="103"/>
      <c r="D62" s="104"/>
      <c r="E62" s="105"/>
      <c r="F62" s="106" t="s">
        <v>221</v>
      </c>
      <c r="G62" s="107"/>
      <c r="H62" s="108"/>
      <c r="I62" s="39"/>
      <c r="J62" s="40"/>
      <c r="K62" s="41">
        <v>48.3</v>
      </c>
      <c r="L62" s="48"/>
    </row>
    <row r="63" spans="1:12" ht="15" thickBot="1">
      <c r="A63" s="101" t="s">
        <v>216</v>
      </c>
      <c r="B63" s="102"/>
      <c r="C63" s="103"/>
      <c r="D63" s="104"/>
      <c r="E63" s="105"/>
      <c r="F63" s="106" t="s">
        <v>222</v>
      </c>
      <c r="G63" s="107"/>
      <c r="H63" s="108"/>
      <c r="I63" s="39"/>
      <c r="J63" s="40"/>
      <c r="K63" s="41">
        <v>3.4</v>
      </c>
      <c r="L63" s="48"/>
    </row>
    <row r="64" spans="1:12" ht="15" thickBot="1">
      <c r="A64" s="101" t="s">
        <v>217</v>
      </c>
      <c r="B64" s="102"/>
      <c r="C64" s="103"/>
      <c r="D64" s="104"/>
      <c r="E64" s="105"/>
      <c r="F64" s="106" t="s">
        <v>223</v>
      </c>
      <c r="G64" s="107"/>
      <c r="H64" s="108"/>
      <c r="I64" s="39"/>
      <c r="J64" s="40"/>
      <c r="K64" s="41">
        <v>12.8</v>
      </c>
      <c r="L64" s="48"/>
    </row>
    <row r="67" spans="1:14" ht="14.4" customHeight="1">
      <c r="A67" s="203" t="s">
        <v>252</v>
      </c>
      <c r="B67" s="203"/>
      <c r="C67" s="203"/>
      <c r="D67" s="203"/>
      <c r="E67" s="203"/>
      <c r="F67" s="203"/>
      <c r="G67" s="203"/>
      <c r="H67" s="203"/>
      <c r="I67" s="203"/>
      <c r="J67" s="203"/>
      <c r="K67" s="203"/>
      <c r="L67" s="203"/>
      <c r="M67" s="203"/>
      <c r="N67" s="203"/>
    </row>
    <row r="68" spans="1:14">
      <c r="A68" s="203"/>
      <c r="B68" s="203"/>
      <c r="C68" s="203"/>
      <c r="D68" s="203"/>
      <c r="E68" s="203"/>
      <c r="F68" s="203"/>
      <c r="G68" s="203"/>
      <c r="H68" s="203"/>
      <c r="I68" s="203"/>
      <c r="J68" s="203"/>
      <c r="K68" s="203"/>
      <c r="L68" s="203"/>
      <c r="M68" s="203"/>
      <c r="N68" s="203"/>
    </row>
    <row r="69" spans="1:14" ht="17.399999999999999">
      <c r="A69" s="202" t="s">
        <v>248</v>
      </c>
      <c r="B69" s="202"/>
      <c r="C69" s="202"/>
      <c r="D69" s="202"/>
      <c r="E69" s="202"/>
      <c r="F69" s="202"/>
      <c r="G69" s="202"/>
      <c r="H69" s="202"/>
      <c r="I69" s="202"/>
      <c r="J69" s="202"/>
      <c r="K69" s="202"/>
      <c r="L69" s="202"/>
      <c r="M69" s="202"/>
      <c r="N69" s="202"/>
    </row>
    <row r="70" spans="1:14" ht="15" thickBot="1">
      <c r="A70" s="114" t="s">
        <v>253</v>
      </c>
      <c r="B70" s="115"/>
      <c r="C70" s="116"/>
      <c r="D70" s="117"/>
      <c r="E70" s="118"/>
      <c r="F70" s="119" t="s">
        <v>235</v>
      </c>
      <c r="G70" s="120"/>
      <c r="H70" s="121"/>
      <c r="I70" s="122"/>
      <c r="J70" s="123"/>
      <c r="K70" s="124"/>
    </row>
    <row r="71" spans="1:14" ht="14.4" customHeight="1">
      <c r="A71" s="125"/>
      <c r="B71" s="126"/>
      <c r="C71" s="127"/>
      <c r="D71" s="127"/>
      <c r="E71" s="127"/>
      <c r="F71" s="127"/>
      <c r="G71" s="127"/>
      <c r="H71" s="128"/>
      <c r="I71" s="129" t="s">
        <v>233</v>
      </c>
      <c r="J71" s="130"/>
      <c r="K71" s="131"/>
      <c r="L71" s="201" t="s">
        <v>250</v>
      </c>
      <c r="M71" s="201"/>
      <c r="N71" s="201"/>
    </row>
    <row r="72" spans="1:14">
      <c r="A72" s="132" t="s">
        <v>244</v>
      </c>
      <c r="B72" s="133"/>
      <c r="C72" s="133"/>
      <c r="D72" s="133"/>
      <c r="E72" s="134"/>
      <c r="F72" s="135"/>
      <c r="G72" s="135"/>
      <c r="H72" s="135"/>
      <c r="I72" s="42" t="s">
        <v>137</v>
      </c>
      <c r="J72" s="42" t="s">
        <v>138</v>
      </c>
      <c r="K72" s="42" t="s">
        <v>148</v>
      </c>
      <c r="L72" s="26" t="s">
        <v>137</v>
      </c>
      <c r="M72" s="26" t="s">
        <v>138</v>
      </c>
      <c r="N72" s="26" t="s">
        <v>148</v>
      </c>
    </row>
    <row r="73" spans="1:14">
      <c r="A73" s="109" t="s">
        <v>224</v>
      </c>
      <c r="B73" s="110"/>
      <c r="C73" s="110"/>
      <c r="D73" s="111"/>
      <c r="E73" s="111"/>
      <c r="F73" s="112" t="s">
        <v>226</v>
      </c>
      <c r="G73" s="112"/>
      <c r="H73" s="113"/>
      <c r="I73" s="43">
        <v>1197</v>
      </c>
      <c r="J73" s="43">
        <v>1012</v>
      </c>
      <c r="K73" s="44">
        <v>827</v>
      </c>
      <c r="L73" s="48"/>
      <c r="M73" s="48"/>
      <c r="N73" s="48"/>
    </row>
    <row r="74" spans="1:14">
      <c r="A74" s="109" t="s">
        <v>225</v>
      </c>
      <c r="B74" s="110"/>
      <c r="C74" s="110"/>
      <c r="D74" s="111"/>
      <c r="E74" s="111"/>
      <c r="F74" s="112" t="s">
        <v>95</v>
      </c>
      <c r="G74" s="112"/>
      <c r="H74" s="113"/>
      <c r="I74" s="43">
        <v>267</v>
      </c>
      <c r="J74" s="43">
        <v>226</v>
      </c>
      <c r="K74" s="44">
        <v>185</v>
      </c>
      <c r="L74" s="48"/>
      <c r="M74" s="48"/>
      <c r="N74" s="48"/>
    </row>
    <row r="75" spans="1:14" ht="14.4" customHeight="1">
      <c r="A75" s="151"/>
      <c r="B75" s="152"/>
      <c r="C75" s="153"/>
      <c r="D75" s="153"/>
      <c r="E75" s="153"/>
      <c r="F75" s="153"/>
      <c r="G75" s="153"/>
      <c r="H75" s="153"/>
      <c r="I75" s="129" t="s">
        <v>233</v>
      </c>
      <c r="J75" s="130"/>
      <c r="K75" s="131"/>
      <c r="L75" s="201" t="s">
        <v>250</v>
      </c>
      <c r="M75" s="201"/>
      <c r="N75" s="201"/>
    </row>
    <row r="76" spans="1:14">
      <c r="A76" s="132" t="s">
        <v>245</v>
      </c>
      <c r="B76" s="133"/>
      <c r="C76" s="133"/>
      <c r="D76" s="133"/>
      <c r="E76" s="134"/>
      <c r="F76" s="135"/>
      <c r="G76" s="135"/>
      <c r="H76" s="135"/>
      <c r="I76" s="42" t="s">
        <v>137</v>
      </c>
      <c r="J76" s="42" t="s">
        <v>138</v>
      </c>
      <c r="K76" s="42" t="s">
        <v>148</v>
      </c>
      <c r="L76" s="26" t="s">
        <v>137</v>
      </c>
      <c r="M76" s="26" t="s">
        <v>138</v>
      </c>
      <c r="N76" s="26" t="s">
        <v>148</v>
      </c>
    </row>
    <row r="77" spans="1:14">
      <c r="A77" s="154" t="s">
        <v>227</v>
      </c>
      <c r="B77" s="155"/>
      <c r="C77" s="156"/>
      <c r="D77" s="157"/>
      <c r="E77" s="158"/>
      <c r="F77" s="159" t="s">
        <v>228</v>
      </c>
      <c r="G77" s="160"/>
      <c r="H77" s="161"/>
      <c r="I77" s="43">
        <v>928</v>
      </c>
      <c r="J77" s="43">
        <v>785</v>
      </c>
      <c r="K77" s="44">
        <v>642</v>
      </c>
      <c r="L77" s="48"/>
      <c r="M77" s="48"/>
      <c r="N77" s="48"/>
    </row>
    <row r="78" spans="1:14" ht="15.6" customHeight="1">
      <c r="A78" s="202" t="s">
        <v>249</v>
      </c>
      <c r="B78" s="202"/>
      <c r="C78" s="202"/>
      <c r="D78" s="202"/>
      <c r="E78" s="202"/>
      <c r="F78" s="202"/>
      <c r="G78" s="202"/>
      <c r="H78" s="202"/>
      <c r="I78" s="202"/>
      <c r="J78" s="202"/>
      <c r="K78" s="202"/>
      <c r="L78" s="202"/>
      <c r="M78" s="202"/>
      <c r="N78" s="202"/>
    </row>
    <row r="79" spans="1:14">
      <c r="A79" s="114" t="s">
        <v>253</v>
      </c>
      <c r="B79" s="115"/>
      <c r="C79" s="116"/>
      <c r="D79" s="117"/>
      <c r="E79" s="118"/>
      <c r="F79" s="119" t="s">
        <v>235</v>
      </c>
      <c r="G79" s="120"/>
      <c r="H79" s="121"/>
      <c r="I79" s="122"/>
      <c r="J79" s="123"/>
      <c r="K79" s="124"/>
    </row>
    <row r="80" spans="1:14" ht="14.4" customHeight="1">
      <c r="A80" s="132" t="s">
        <v>254</v>
      </c>
      <c r="B80" s="133"/>
      <c r="C80" s="133"/>
      <c r="D80" s="133"/>
      <c r="E80" s="134"/>
      <c r="F80" s="135"/>
      <c r="G80" s="135"/>
      <c r="H80" s="135"/>
      <c r="I80" s="148" t="s">
        <v>251</v>
      </c>
      <c r="J80" s="149"/>
      <c r="K80" s="150"/>
      <c r="L80" s="37" t="s">
        <v>250</v>
      </c>
    </row>
    <row r="81" spans="1:12">
      <c r="A81" s="109" t="s">
        <v>229</v>
      </c>
      <c r="B81" s="110"/>
      <c r="C81" s="110"/>
      <c r="D81" s="111"/>
      <c r="E81" s="111"/>
      <c r="F81" s="112" t="s">
        <v>230</v>
      </c>
      <c r="G81" s="112"/>
      <c r="H81" s="113"/>
      <c r="I81" s="45"/>
      <c r="J81" s="46"/>
      <c r="K81" s="47">
        <v>6</v>
      </c>
      <c r="L81" s="48"/>
    </row>
  </sheetData>
  <sheetProtection algorithmName="SHA-512" hashValue="+cwJ21JRHI92Wdlz1d2nccDPsN3aV3+G7CFmsEGF6LmvnBd35i4wCXs++OLq/B7WWUDuscUM1XKkZ/OcF6nCgg==" saltValue="SSPfXoDfmOf7upf3VXi9/Q==" spinCount="100000" sheet="1" objects="1" scenarios="1"/>
  <mergeCells count="145">
    <mergeCell ref="L71:N71"/>
    <mergeCell ref="L75:N75"/>
    <mergeCell ref="A4:N4"/>
    <mergeCell ref="A8:N8"/>
    <mergeCell ref="A20:N20"/>
    <mergeCell ref="A45:N45"/>
    <mergeCell ref="A78:N78"/>
    <mergeCell ref="A69:N69"/>
    <mergeCell ref="A67:N68"/>
    <mergeCell ref="L5:N5"/>
    <mergeCell ref="L21:N21"/>
    <mergeCell ref="L35:N35"/>
    <mergeCell ref="L41:N41"/>
    <mergeCell ref="A6:H6"/>
    <mergeCell ref="A7:E7"/>
    <mergeCell ref="F7:H7"/>
    <mergeCell ref="A9:E9"/>
    <mergeCell ref="F9:H9"/>
    <mergeCell ref="I9:K9"/>
    <mergeCell ref="A5:E5"/>
    <mergeCell ref="F5:H5"/>
    <mergeCell ref="I5:K5"/>
    <mergeCell ref="A14:E14"/>
    <mergeCell ref="F14:H14"/>
    <mergeCell ref="A15:K15"/>
    <mergeCell ref="A16:E16"/>
    <mergeCell ref="F16:H16"/>
    <mergeCell ref="A17:E17"/>
    <mergeCell ref="F17:H17"/>
    <mergeCell ref="A10:K10"/>
    <mergeCell ref="A11:E11"/>
    <mergeCell ref="F11:H11"/>
    <mergeCell ref="A12:K12"/>
    <mergeCell ref="A13:E13"/>
    <mergeCell ref="F13:H13"/>
    <mergeCell ref="A22:H22"/>
    <mergeCell ref="A23:E23"/>
    <mergeCell ref="F23:H23"/>
    <mergeCell ref="A24:E24"/>
    <mergeCell ref="F24:H24"/>
    <mergeCell ref="A18:K18"/>
    <mergeCell ref="A19:E19"/>
    <mergeCell ref="F19:H19"/>
    <mergeCell ref="A21:E21"/>
    <mergeCell ref="F21:H21"/>
    <mergeCell ref="I21:K21"/>
    <mergeCell ref="A28:E28"/>
    <mergeCell ref="F28:H28"/>
    <mergeCell ref="A29:E29"/>
    <mergeCell ref="F29:H29"/>
    <mergeCell ref="A30:E30"/>
    <mergeCell ref="F30:H30"/>
    <mergeCell ref="A25:E25"/>
    <mergeCell ref="F25:H25"/>
    <mergeCell ref="A26:E26"/>
    <mergeCell ref="F26:H26"/>
    <mergeCell ref="A27:E27"/>
    <mergeCell ref="F27:H27"/>
    <mergeCell ref="A34:E34"/>
    <mergeCell ref="F34:H34"/>
    <mergeCell ref="A35:H35"/>
    <mergeCell ref="I35:K35"/>
    <mergeCell ref="A36:H36"/>
    <mergeCell ref="A37:E37"/>
    <mergeCell ref="F37:H37"/>
    <mergeCell ref="A31:E31"/>
    <mergeCell ref="F31:H31"/>
    <mergeCell ref="A32:E32"/>
    <mergeCell ref="F32:H32"/>
    <mergeCell ref="A33:E33"/>
    <mergeCell ref="F33:H33"/>
    <mergeCell ref="A41:H41"/>
    <mergeCell ref="I41:K41"/>
    <mergeCell ref="A42:H42"/>
    <mergeCell ref="A43:E43"/>
    <mergeCell ref="F43:H43"/>
    <mergeCell ref="A44:E44"/>
    <mergeCell ref="F44:H44"/>
    <mergeCell ref="A38:E38"/>
    <mergeCell ref="F38:H38"/>
    <mergeCell ref="A39:E39"/>
    <mergeCell ref="F39:H39"/>
    <mergeCell ref="A40:E40"/>
    <mergeCell ref="F40:H40"/>
    <mergeCell ref="A48:E48"/>
    <mergeCell ref="F48:H48"/>
    <mergeCell ref="A49:E49"/>
    <mergeCell ref="F49:H49"/>
    <mergeCell ref="A50:E50"/>
    <mergeCell ref="F50:H50"/>
    <mergeCell ref="A46:E46"/>
    <mergeCell ref="F46:H46"/>
    <mergeCell ref="I46:K46"/>
    <mergeCell ref="A47:H47"/>
    <mergeCell ref="I47:K47"/>
    <mergeCell ref="A54:E54"/>
    <mergeCell ref="F54:H54"/>
    <mergeCell ref="A55:H55"/>
    <mergeCell ref="I55:K55"/>
    <mergeCell ref="A56:E56"/>
    <mergeCell ref="F56:H56"/>
    <mergeCell ref="A51:E51"/>
    <mergeCell ref="F51:H51"/>
    <mergeCell ref="A52:E52"/>
    <mergeCell ref="F52:H52"/>
    <mergeCell ref="A53:E53"/>
    <mergeCell ref="F53:H53"/>
    <mergeCell ref="A57:E57"/>
    <mergeCell ref="F57:H57"/>
    <mergeCell ref="A58:H58"/>
    <mergeCell ref="I58:K58"/>
    <mergeCell ref="A59:E59"/>
    <mergeCell ref="F59:H59"/>
    <mergeCell ref="A80:H80"/>
    <mergeCell ref="I80:K80"/>
    <mergeCell ref="A81:E81"/>
    <mergeCell ref="F81:H81"/>
    <mergeCell ref="A60:E60"/>
    <mergeCell ref="F60:H60"/>
    <mergeCell ref="A61:E61"/>
    <mergeCell ref="F61:H61"/>
    <mergeCell ref="A62:E62"/>
    <mergeCell ref="F62:H62"/>
    <mergeCell ref="A79:E79"/>
    <mergeCell ref="F79:H79"/>
    <mergeCell ref="I79:K79"/>
    <mergeCell ref="A75:H75"/>
    <mergeCell ref="I75:K75"/>
    <mergeCell ref="A76:H76"/>
    <mergeCell ref="A77:E77"/>
    <mergeCell ref="F77:H77"/>
    <mergeCell ref="A63:E63"/>
    <mergeCell ref="F63:H63"/>
    <mergeCell ref="A64:E64"/>
    <mergeCell ref="F64:H64"/>
    <mergeCell ref="A74:E74"/>
    <mergeCell ref="F74:H74"/>
    <mergeCell ref="A70:E70"/>
    <mergeCell ref="F70:H70"/>
    <mergeCell ref="I70:K70"/>
    <mergeCell ref="A71:H71"/>
    <mergeCell ref="I71:K71"/>
    <mergeCell ref="A72:H72"/>
    <mergeCell ref="A73:E73"/>
    <mergeCell ref="F73:H7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C15"/>
  <sheetViews>
    <sheetView workbookViewId="0">
      <selection activeCell="B10" sqref="B10"/>
    </sheetView>
  </sheetViews>
  <sheetFormatPr baseColWidth="10" defaultColWidth="11.44140625" defaultRowHeight="14.4"/>
  <cols>
    <col min="2" max="2" width="67.6640625" customWidth="1"/>
  </cols>
  <sheetData>
    <row r="1" spans="2:3">
      <c r="B1" s="1" t="s">
        <v>31</v>
      </c>
      <c r="C1" s="21"/>
    </row>
    <row r="2" spans="2:3">
      <c r="B2" s="1" t="s">
        <v>32</v>
      </c>
      <c r="C2" s="48"/>
    </row>
    <row r="3" spans="2:3">
      <c r="B3" s="1" t="s">
        <v>33</v>
      </c>
      <c r="C3" s="77"/>
    </row>
    <row r="5" spans="2:3">
      <c r="B5" s="79" t="s">
        <v>256</v>
      </c>
    </row>
    <row r="6" spans="2:3" ht="28.8">
      <c r="B6" s="80" t="s">
        <v>260</v>
      </c>
    </row>
    <row r="7" spans="2:3" ht="43.2">
      <c r="B7" s="80" t="s">
        <v>257</v>
      </c>
    </row>
    <row r="8" spans="2:3" ht="43.2">
      <c r="B8" s="80" t="s">
        <v>258</v>
      </c>
    </row>
    <row r="9" spans="2:3" ht="28.8">
      <c r="B9" s="80" t="s">
        <v>259</v>
      </c>
    </row>
    <row r="10" spans="2:3">
      <c r="B10" s="80" t="s">
        <v>261</v>
      </c>
    </row>
    <row r="11" spans="2:3">
      <c r="B11" s="78"/>
    </row>
    <row r="12" spans="2:3">
      <c r="B12" s="78"/>
    </row>
    <row r="13" spans="2:3">
      <c r="B13" s="78"/>
    </row>
    <row r="14" spans="2:3">
      <c r="B14" s="78"/>
    </row>
    <row r="15" spans="2:3">
      <c r="B15" s="78"/>
    </row>
  </sheetData>
  <pageMargins left="0.7" right="0.7" top="0.75" bottom="0.75" header="0.3" footer="0.3"/>
  <pageSetup paperSize="9" orientation="portrait" horizontalDpi="1200" verticalDpi="1200" r:id="rId1"/>
</worksheet>
</file>

<file path=docMetadata/LabelInfo.xml><?xml version="1.0" encoding="utf-8"?>
<clbl:labelList xmlns:clbl="http://schemas.microsoft.com/office/2020/mipLabelMetadata">
  <clbl:label id="{62cb873a-a740-4edc-846c-02517ae892f3}" enabled="0" method="" siteId="{62cb873a-a740-4edc-846c-02517ae892f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CERTO</vt:lpstr>
      <vt:lpstr>Presupuesto</vt:lpstr>
      <vt:lpstr>Ampliacion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2024-07-08T09:03:48Z</dcterms:created>
  <dcterms:modified xsi:type="dcterms:W3CDTF">2025-03-26T12:27:53Z</dcterms:modified>
  <cp:category/>
  <cp:contentStatus/>
</cp:coreProperties>
</file>