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202300"/>
  <xr:revisionPtr revIDLastSave="0" documentId="13_ncr:1_{E971D5C3-08E2-407D-8997-FBA905AC04A3}" xr6:coauthVersionLast="47" xr6:coauthVersionMax="47" xr10:uidLastSave="{00000000-0000-0000-0000-000000000000}"/>
  <bookViews>
    <workbookView xWindow="-108" yWindow="-108" windowWidth="23256" windowHeight="12576" xr2:uid="{78208CF0-D8D9-40B6-85C2-C0892938D4D7}"/>
  </bookViews>
  <sheets>
    <sheet name="CERTO" sheetId="1" r:id="rId1"/>
    <sheet name="Glosario" sheetId="2" r:id="rId2"/>
  </sheets>
  <definedNames>
    <definedName name="_xlnm._FilterDatabase" localSheetId="0" hidden="1">CERTO!$D$1:$D$25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I14" i="1"/>
  <c r="I15" i="1"/>
  <c r="I17" i="1"/>
  <c r="I18" i="1"/>
  <c r="I20" i="1"/>
  <c r="I21" i="1"/>
  <c r="I23" i="1"/>
  <c r="I25" i="1"/>
  <c r="G20" i="1"/>
  <c r="G14" i="1"/>
  <c r="G15" i="1"/>
  <c r="G17" i="1"/>
  <c r="G18" i="1"/>
  <c r="G21" i="1"/>
  <c r="G23" i="1"/>
  <c r="G25" i="1"/>
  <c r="G13" i="1"/>
  <c r="D3" i="1" l="1"/>
  <c r="F7" i="1" l="1"/>
  <c r="H3" i="1" l="1"/>
  <c r="H5" i="1" s="1"/>
  <c r="D4" i="1"/>
  <c r="D5" i="1" l="1"/>
  <c r="D6" i="1" s="1"/>
  <c r="D7" i="1" s="1"/>
  <c r="D8" i="1" s="1"/>
  <c r="H4" i="1"/>
  <c r="H6" i="1" s="1"/>
  <c r="H7" i="1" s="1"/>
  <c r="H8" i="1" s="1"/>
</calcChain>
</file>

<file path=xl/sharedStrings.xml><?xml version="1.0" encoding="utf-8"?>
<sst xmlns="http://schemas.openxmlformats.org/spreadsheetml/2006/main" count="69" uniqueCount="57">
  <si>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</si>
  <si>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</si>
  <si>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</si>
  <si>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</si>
  <si>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</si>
  <si>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</si>
  <si>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</si>
  <si>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</si>
  <si>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</si>
  <si>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</si>
  <si>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</si>
  <si>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</si>
  <si>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</si>
  <si>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</si>
  <si>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</si>
  <si>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</si>
  <si>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</si>
  <si>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</si>
  <si>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</si>
  <si>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</si>
  <si>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</si>
  <si>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</si>
  <si>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</si>
  <si>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</si>
  <si>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</si>
  <si>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</si>
  <si>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</si>
  <si>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</si>
  <si>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1.1</t>
  </si>
  <si>
    <t>1.2</t>
  </si>
  <si>
    <t>Campos a rellenar por Metro</t>
  </si>
  <si>
    <t>Campos a rellenar por el ofertante</t>
  </si>
  <si>
    <t>Campos calculados</t>
  </si>
  <si>
    <t>Revisión de requerimientos y recursos</t>
  </si>
  <si>
    <t>Ud</t>
  </si>
  <si>
    <t>Informe de estado inicial.</t>
  </si>
  <si>
    <t>Informe de estado final.</t>
  </si>
  <si>
    <t>Documentación técnica, manual de usuario, modelo de datos y flujo de trabajo. </t>
  </si>
  <si>
    <t>Primera versión.</t>
  </si>
  <si>
    <t>Actualización final.</t>
  </si>
  <si>
    <t>Seguimiento del contrato y hoja de ruta.</t>
  </si>
  <si>
    <t>Mes</t>
  </si>
  <si>
    <t>Cotizaciones de alcance de nuevas propuestas y mejoras en la operación del sistema GIS (Visor, publicación. Traslado a BBDD geoespacial,…). 
Hoja de ruta para la mejora del GIS de Metro de Madrid. 
Se incluye la descripción de las tareas necesarias, medios personales, etc... así como cualquier información que solicite el responsable del contrato de cara a generar documentación que posibilite la contratación de las actividades incluidas en la hoja de ruta.</t>
  </si>
  <si>
    <t>Adecuar el funcionamiento de las macros y aplicaciones sobre Bentley para la carga de la información CAD-GIS del sistema.</t>
  </si>
  <si>
    <t>1.3</t>
  </si>
  <si>
    <t>1.4</t>
  </si>
  <si>
    <t>1.4.1</t>
  </si>
  <si>
    <t>1.4.2</t>
  </si>
  <si>
    <t>2.1</t>
  </si>
  <si>
    <t>2.2</t>
  </si>
  <si>
    <t>3.1</t>
  </si>
  <si>
    <t>4.1</t>
  </si>
  <si>
    <t>Planificación del contrato y organización del equipo de los trabajos.</t>
  </si>
  <si>
    <t>Actualización y edición de los datos .</t>
  </si>
  <si>
    <t>Adecuación de GIS para carga de datos.</t>
  </si>
  <si>
    <t>Reuniones, coordinación con otras actividades relacionadas con GIS, presentaciones, apoyo a responsable del contrato sobre GIS, informes mensuales y seguimiento del contrato.</t>
  </si>
  <si>
    <r>
      <rPr>
        <u/>
        <sz val="11"/>
        <color theme="1"/>
        <rFont val="Calibri"/>
        <family val="2"/>
      </rPr>
      <t xml:space="preserve">Actualización y edición de los datos </t>
    </r>
    <r>
      <rPr>
        <sz val="11"/>
        <color theme="1"/>
        <rFont val="Calibri"/>
        <family val="2"/>
      </rPr>
      <t xml:space="preserve">
Actualización y edición de datos de salida de emergencia, estación u otra infraestructura.
(Planos editados y adecuados al modelo de datos de cartografía de referencia de la red de Metro Madrid).
</t>
    </r>
    <r>
      <rPr>
        <u/>
        <sz val="11"/>
        <color theme="1"/>
        <rFont val="Calibri"/>
        <family val="2"/>
      </rPr>
      <t>Compilación e integración de datos</t>
    </r>
    <r>
      <rPr>
        <sz val="11"/>
        <color theme="1"/>
        <rFont val="Calibri"/>
        <family val="2"/>
      </rPr>
      <t xml:space="preserve">
Integración con el conjunto de la cartografía de Metro Madrid.
De cara a realizar una correcta importación de los datos, el Consultor realizará también las modificaciones que sean necesarias en los datos existentes en GIS (Eliminación parcial de datos, edición de datos de infraestructuras,…).
</t>
    </r>
    <r>
      <rPr>
        <u/>
        <sz val="11"/>
        <color theme="1"/>
        <rFont val="Calibri"/>
        <family val="2"/>
      </rPr>
      <t>Carga de datos al GIS corporativo</t>
    </r>
    <r>
      <rPr>
        <sz val="11"/>
        <color theme="1"/>
        <rFont val="Calibri"/>
        <family val="2"/>
      </rPr>
      <t xml:space="preserve">
Carga de los datos al sistema GIS corporativo de repositorio y explotación de información geoespacial de red de Metro Madrid.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</si>
</sst>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1"/>
      <color theme="1"/>
      <name val="Aptos Narrow"/>
      <family val="2"/>
      <scheme val="minor"/>
    </font>
    <font>
      <i/>
      <sz val="11"/>
      <color theme="1"/>
      <name val="Aptos Narrow"/>
      <family val="2"/>
      <scheme val="minor"/>
    </font>
    <font>
      <sz val="11"/>
      <color theme="1"/>
      <name val="Calibri"/>
      <family val="2"/>
    </font>
    <font>
      <b/>
      <i/>
      <u/>
      <sz val="11"/>
      <color theme="1"/>
      <name val="Calibri"/>
      <family val="2"/>
    </font>
    <font>
      <b/>
      <i/>
      <sz val="11"/>
      <color theme="1"/>
      <name val="Calibri"/>
      <family val="2"/>
    </font>
    <font>
      <i/>
      <sz val="11"/>
      <color theme="1"/>
      <name val="Calibri"/>
      <family val="2"/>
    </font>
    <font>
      <sz val="8"/>
      <name val="Aptos Narrow"/>
      <family val="2"/>
      <scheme val="minor"/>
    </font>
    <font>
      <u/>
      <sz val="11"/>
      <color theme="1"/>
      <name val="Calibri"/>
      <family val="2"/>
    </font>
  </fonts>
  <fills count="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46">
    <xf numFmtId="0" fontId="0" fillId="0" borderId="0" xfId="0"/>
    <xf numFmtId="0" fontId="1" fillId="0" borderId="0" xfId="0" applyFont="1"/>
    <xf numFmtId="164" fontId="1" fillId="5" borderId="0" xfId="0" applyNumberFormat="1" applyFont="1" applyFill="1" applyProtection="1">
      <protection locked="0"/>
    </xf>
    <xf numFmtId="4" fontId="1" fillId="4" borderId="0" xfId="0" applyNumberFormat="1" applyFont="1" applyFill="1"/>
    <xf numFmtId="0" fontId="2" fillId="0" borderId="0" xfId="0" applyFont="1"/>
    <xf numFmtId="0" fontId="3" fillId="2" borderId="0" xfId="0" applyFont="1" applyFill="1" applyAlignment="1">
      <alignment horizontal="left" vertical="top"/>
    </xf>
    <xf numFmtId="4" fontId="2" fillId="0" borderId="0" xfId="0" applyNumberFormat="1" applyFont="1"/>
    <xf numFmtId="164" fontId="2" fillId="0" borderId="0" xfId="0" applyNumberFormat="1" applyFont="1"/>
    <xf numFmtId="49" fontId="4" fillId="3" borderId="1" xfId="0" applyNumberFormat="1" applyFont="1" applyFill="1" applyBorder="1"/>
    <xf numFmtId="3" fontId="5" fillId="0" borderId="2" xfId="0" applyNumberFormat="1" applyFont="1" applyBorder="1"/>
    <xf numFmtId="4" fontId="5" fillId="4" borderId="2" xfId="0" applyNumberFormat="1" applyFont="1" applyFill="1" applyBorder="1"/>
    <xf numFmtId="49" fontId="4" fillId="3" borderId="3" xfId="0" applyNumberFormat="1" applyFont="1" applyFill="1" applyBorder="1"/>
    <xf numFmtId="10" fontId="5" fillId="0" borderId="6" xfId="0" quotePrefix="1" applyNumberFormat="1" applyFont="1" applyBorder="1"/>
    <xf numFmtId="49" fontId="5" fillId="3" borderId="7" xfId="0" applyNumberFormat="1" applyFont="1" applyFill="1" applyBorder="1"/>
    <xf numFmtId="4" fontId="5" fillId="4" borderId="7" xfId="0" applyNumberFormat="1" applyFont="1" applyFill="1" applyBorder="1"/>
    <xf numFmtId="4" fontId="4" fillId="3" borderId="3" xfId="0" applyNumberFormat="1" applyFont="1" applyFill="1" applyBorder="1"/>
    <xf numFmtId="49" fontId="4" fillId="3" borderId="8" xfId="0" applyNumberFormat="1" applyFont="1" applyFill="1" applyBorder="1"/>
    <xf numFmtId="9" fontId="5" fillId="0" borderId="6" xfId="0" quotePrefix="1" applyNumberFormat="1" applyFont="1" applyBorder="1"/>
    <xf numFmtId="4" fontId="4" fillId="3" borderId="8" xfId="0" applyNumberFormat="1" applyFont="1" applyFill="1" applyBorder="1"/>
    <xf numFmtId="9" fontId="5" fillId="4" borderId="6" xfId="0" quotePrefix="1" applyNumberFormat="1" applyFont="1" applyFill="1" applyBorder="1"/>
    <xf numFmtId="4" fontId="4" fillId="4" borderId="7" xfId="0" applyNumberFormat="1" applyFont="1" applyFill="1" applyBorder="1"/>
    <xf numFmtId="49" fontId="2" fillId="0" borderId="0" xfId="0" applyNumberFormat="1" applyFont="1"/>
    <xf numFmtId="0" fontId="3" fillId="2" borderId="0" xfId="0" applyFont="1" applyFill="1"/>
    <xf numFmtId="4" fontId="3" fillId="2" borderId="0" xfId="0" applyNumberFormat="1" applyFont="1" applyFill="1"/>
    <xf numFmtId="4" fontId="5" fillId="3" borderId="0" xfId="0" applyNumberFormat="1" applyFont="1" applyFill="1"/>
    <xf numFmtId="0" fontId="2" fillId="6" borderId="0" xfId="0" applyFont="1" applyFill="1"/>
    <xf numFmtId="4" fontId="2" fillId="6" borderId="0" xfId="0" applyNumberFormat="1" applyFont="1" applyFill="1"/>
    <xf numFmtId="164" fontId="2" fillId="6" borderId="0" xfId="0" applyNumberFormat="1" applyFont="1" applyFill="1"/>
    <xf numFmtId="0" fontId="2" fillId="6" borderId="0" xfId="0" applyFont="1" applyFill="1" applyAlignment="1">
      <alignment wrapText="1"/>
    </xf>
    <xf numFmtId="0" fontId="2" fillId="0" borderId="0" xfId="0" applyFont="1" applyAlignment="1">
      <alignment wrapText="1"/>
    </xf>
    <xf numFmtId="4" fontId="2" fillId="7" borderId="0" xfId="0" applyNumberFormat="1" applyFont="1" applyFill="1"/>
    <xf numFmtId="4" fontId="1" fillId="6" borderId="0" xfId="0" applyNumberFormat="1" applyFont="1" applyFill="1" applyProtection="1">
      <protection locked="0"/>
    </xf>
    <xf numFmtId="4" fontId="5" fillId="6" borderId="0" xfId="0" applyNumberFormat="1" applyFont="1" applyFill="1"/>
    <xf numFmtId="0" fontId="3" fillId="2" borderId="3" xfId="0" applyFont="1" applyFill="1" applyBorder="1" applyAlignment="1">
      <alignment horizontal="center" vertical="top"/>
    </xf>
    <xf numFmtId="0" fontId="3" fillId="2" borderId="5" xfId="0" applyFont="1" applyFill="1" applyBorder="1" applyAlignment="1">
      <alignment horizontal="center" vertical="top"/>
    </xf>
    <xf numFmtId="49" fontId="4" fillId="3" borderId="3" xfId="0" applyNumberFormat="1" applyFont="1" applyFill="1" applyBorder="1" applyAlignment="1">
      <alignment horizontal="left" wrapText="1"/>
    </xf>
    <xf numFmtId="49" fontId="4" fillId="3" borderId="4" xfId="0" applyNumberFormat="1" applyFont="1" applyFill="1" applyBorder="1" applyAlignment="1">
      <alignment horizontal="left" wrapText="1"/>
    </xf>
    <xf numFmtId="49" fontId="4" fillId="3" borderId="5" xfId="0" applyNumberFormat="1" applyFont="1" applyFill="1" applyBorder="1" applyAlignment="1">
      <alignment horizontal="left" wrapText="1"/>
    </xf>
    <xf numFmtId="49" fontId="4" fillId="3" borderId="3" xfId="0" applyNumberFormat="1" applyFont="1" applyFill="1" applyBorder="1" applyAlignment="1">
      <alignment horizontal="left"/>
    </xf>
    <xf numFmtId="49" fontId="4" fillId="3" borderId="4" xfId="0" applyNumberFormat="1" applyFont="1" applyFill="1" applyBorder="1" applyAlignment="1">
      <alignment horizontal="left"/>
    </xf>
    <xf numFmtId="49" fontId="4" fillId="3" borderId="5" xfId="0" applyNumberFormat="1" applyFont="1" applyFill="1" applyBorder="1" applyAlignment="1">
      <alignment horizontal="left"/>
    </xf>
    <xf numFmtId="49" fontId="3" fillId="3" borderId="3" xfId="0" applyNumberFormat="1" applyFont="1" applyFill="1" applyBorder="1" applyAlignment="1">
      <alignment horizontal="left"/>
    </xf>
    <xf numFmtId="49" fontId="3" fillId="3" borderId="4" xfId="0" applyNumberFormat="1" applyFont="1" applyFill="1" applyBorder="1" applyAlignment="1">
      <alignment horizontal="left"/>
    </xf>
    <xf numFmtId="49" fontId="3" fillId="3" borderId="5" xfId="0" applyNumberFormat="1" applyFont="1" applyFill="1" applyBorder="1" applyAlignment="1">
      <alignment horizontal="left"/>
    </xf>
    <xf numFmtId="10" fontId="5" fillId="5" borderId="6" xfId="0" quotePrefix="1" applyNumberFormat="1" applyFont="1" applyFill="1" applyBorder="1" applyProtection="1">
      <protection locked="0"/>
    </xf>
    <xf numFmtId="4" fontId="1" fillId="5" borderId="0" xfId="0" applyNumberFormat="1" applyFont="1" applyFill="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1226128</xdr:colOff>
      <xdr:row>3</xdr:row>
      <xdr:rowOff>149157</xdr:rowOff>
    </xdr:to>
    <xdr:pic>
      <xdr:nvPicPr>
        <xdr:cNvPr id="2" name="Picture 3">
          <a:extLst>
            <a:ext uri="{FF2B5EF4-FFF2-40B4-BE49-F238E27FC236}">
              <a16:creationId xmlns:a16="http://schemas.microsoft.com/office/drawing/2014/main" id="{9EDAB9C3-BA00-48B7-B2B1-284A186510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13477" y="60960"/>
          <a:ext cx="1112520" cy="661775"/>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FF1D-5F14-4CB2-8084-85A48FDEFDDD}">
  <dimension ref="A1:I25"/>
  <sheetViews>
    <sheetView tabSelected="1" zoomScale="75" zoomScaleNormal="75" workbookViewId="0">
      <selection activeCell="H17" sqref="H17"/>
    </sheetView>
  </sheetViews>
  <sheetFormatPr baseColWidth="10" defaultColWidth="11.44140625" defaultRowHeight="14.4" x14ac:dyDescent="0.3"/>
  <cols>
    <col min="1" max="1" width="18.6640625" style="4" customWidth="1"/>
    <col min="2" max="2" width="19.88671875" style="4" customWidth="1"/>
    <col min="3" max="3" width="115.5546875" style="4" customWidth="1"/>
    <col min="4" max="4" width="17.21875" style="4" bestFit="1" customWidth="1"/>
    <col min="5" max="5" width="27.6640625" style="6" customWidth="1"/>
    <col min="6" max="6" width="18" style="6" bestFit="1" customWidth="1"/>
    <col min="7" max="7" width="22.5546875" style="7" customWidth="1"/>
    <col min="8" max="8" width="18.6640625" style="4" bestFit="1" customWidth="1"/>
    <col min="9" max="9" width="18.6640625" style="6" customWidth="1"/>
    <col min="10" max="10" width="13.88671875" style="4" bestFit="1" customWidth="1"/>
    <col min="11" max="11" width="15.109375" style="4" bestFit="1" customWidth="1"/>
    <col min="12" max="16384" width="11.44140625" style="4"/>
  </cols>
  <sheetData>
    <row r="1" spans="1:9" ht="15" thickBot="1" x14ac:dyDescent="0.35">
      <c r="D1" s="5" t="s">
        <v>0</v>
      </c>
      <c r="H1" s="5" t="s">
        <v>1</v>
      </c>
    </row>
    <row r="2" spans="1:9" ht="15" thickBot="1" x14ac:dyDescent="0.35">
      <c r="A2" s="8" t="s">
        <v>2</v>
      </c>
      <c r="B2" s="9">
        <v>1</v>
      </c>
    </row>
    <row r="3" spans="1:9" ht="15" customHeight="1" thickBot="1" x14ac:dyDescent="0.35">
      <c r="A3" s="35" t="s">
        <v>3</v>
      </c>
      <c r="B3" s="36"/>
      <c r="C3" s="37"/>
      <c r="D3" s="10">
        <f>SUM(G$12:G$1048576)</f>
        <v>101739.13</v>
      </c>
      <c r="E3" s="35" t="s">
        <v>4</v>
      </c>
      <c r="F3" s="36"/>
      <c r="G3" s="37"/>
      <c r="H3" s="10">
        <f>SUM(I:I)</f>
        <v>0</v>
      </c>
    </row>
    <row r="4" spans="1:9" ht="15" customHeight="1" thickBot="1" x14ac:dyDescent="0.35">
      <c r="A4" s="11" t="s">
        <v>5</v>
      </c>
      <c r="B4" s="12">
        <v>0.06</v>
      </c>
      <c r="C4" s="13" t="s">
        <v>6</v>
      </c>
      <c r="D4" s="14">
        <f>ROUND($D$3*B4,2)</f>
        <v>6104.35</v>
      </c>
      <c r="E4" s="15" t="s">
        <v>7</v>
      </c>
      <c r="F4" s="44"/>
      <c r="G4" s="13" t="s">
        <v>6</v>
      </c>
      <c r="H4" s="14">
        <f>ROUND($H$3*F4,2)</f>
        <v>0</v>
      </c>
    </row>
    <row r="5" spans="1:9" ht="15" thickBot="1" x14ac:dyDescent="0.35">
      <c r="A5" s="11" t="s">
        <v>8</v>
      </c>
      <c r="B5" s="12">
        <v>0.09</v>
      </c>
      <c r="C5" s="13" t="s">
        <v>9</v>
      </c>
      <c r="D5" s="14">
        <f>ROUND($D$3*B5,2)</f>
        <v>9156.52</v>
      </c>
      <c r="E5" s="15" t="s">
        <v>10</v>
      </c>
      <c r="F5" s="44"/>
      <c r="G5" s="13" t="s">
        <v>9</v>
      </c>
      <c r="H5" s="14">
        <f>ROUND($H$3*F5,2)</f>
        <v>0</v>
      </c>
    </row>
    <row r="6" spans="1:9" ht="15" thickBot="1" x14ac:dyDescent="0.35">
      <c r="A6" s="38" t="s">
        <v>11</v>
      </c>
      <c r="B6" s="39"/>
      <c r="C6" s="40"/>
      <c r="D6" s="14">
        <f>SUM(D3,D4,D5)</f>
        <v>117000.00000000001</v>
      </c>
      <c r="E6" s="38" t="s">
        <v>12</v>
      </c>
      <c r="F6" s="39"/>
      <c r="G6" s="40"/>
      <c r="H6" s="14">
        <f>SUM(H3,H4,H5)</f>
        <v>0</v>
      </c>
    </row>
    <row r="7" spans="1:9" ht="15" thickBot="1" x14ac:dyDescent="0.35">
      <c r="A7" s="16" t="s">
        <v>13</v>
      </c>
      <c r="B7" s="17">
        <v>0.21</v>
      </c>
      <c r="C7" s="13" t="s">
        <v>14</v>
      </c>
      <c r="D7" s="14">
        <f>ROUND($D$6*B7,2)</f>
        <v>24570</v>
      </c>
      <c r="E7" s="18" t="s">
        <v>13</v>
      </c>
      <c r="F7" s="19">
        <f>B7</f>
        <v>0.21</v>
      </c>
      <c r="G7" s="13" t="s">
        <v>14</v>
      </c>
      <c r="H7" s="14">
        <f>ROUND($H$6*F7,2)</f>
        <v>0</v>
      </c>
    </row>
    <row r="8" spans="1:9" ht="15" thickBot="1" x14ac:dyDescent="0.35">
      <c r="A8" s="41" t="s">
        <v>15</v>
      </c>
      <c r="B8" s="42"/>
      <c r="C8" s="43"/>
      <c r="D8" s="20">
        <f>SUM(D6:D7)</f>
        <v>141570</v>
      </c>
      <c r="E8" s="41" t="s">
        <v>16</v>
      </c>
      <c r="F8" s="42"/>
      <c r="G8" s="43"/>
      <c r="H8" s="20">
        <f>SUM(H6:H7)</f>
        <v>0</v>
      </c>
    </row>
    <row r="9" spans="1:9" ht="15" thickBot="1" x14ac:dyDescent="0.35"/>
    <row r="10" spans="1:9" ht="15" thickBot="1" x14ac:dyDescent="0.35">
      <c r="A10" s="21"/>
      <c r="F10" s="33" t="s">
        <v>17</v>
      </c>
      <c r="G10" s="34"/>
      <c r="H10" s="33" t="s">
        <v>18</v>
      </c>
      <c r="I10" s="34"/>
    </row>
    <row r="11" spans="1:9" x14ac:dyDescent="0.3">
      <c r="A11" s="22" t="s">
        <v>19</v>
      </c>
      <c r="B11" s="22" t="s">
        <v>20</v>
      </c>
      <c r="C11" s="22" t="s">
        <v>21</v>
      </c>
      <c r="D11" s="22" t="s">
        <v>22</v>
      </c>
      <c r="E11" s="23" t="s">
        <v>23</v>
      </c>
      <c r="F11" s="23" t="s">
        <v>24</v>
      </c>
      <c r="G11" s="22" t="s">
        <v>25</v>
      </c>
      <c r="H11" s="22" t="s">
        <v>26</v>
      </c>
      <c r="I11" s="22" t="s">
        <v>27</v>
      </c>
    </row>
    <row r="12" spans="1:9" x14ac:dyDescent="0.3">
      <c r="A12" s="25">
        <v>1</v>
      </c>
      <c r="B12" s="25">
        <v>1</v>
      </c>
      <c r="C12" s="28" t="s">
        <v>33</v>
      </c>
      <c r="D12" s="25"/>
      <c r="E12" s="26"/>
      <c r="F12" s="26"/>
      <c r="G12" s="27"/>
      <c r="H12" s="31"/>
      <c r="I12" s="32"/>
    </row>
    <row r="13" spans="1:9" x14ac:dyDescent="0.3">
      <c r="B13" s="4" t="s">
        <v>28</v>
      </c>
      <c r="C13" s="29" t="s">
        <v>52</v>
      </c>
      <c r="D13" s="4" t="s">
        <v>34</v>
      </c>
      <c r="E13" s="6">
        <v>1</v>
      </c>
      <c r="F13" s="6">
        <v>339.13</v>
      </c>
      <c r="G13" s="30">
        <f t="shared" ref="G13:G25" si="0">ROUND(E13*F13,2)</f>
        <v>339.13</v>
      </c>
      <c r="H13" s="45"/>
      <c r="I13" s="24">
        <f t="shared" ref="I13:I25" si="1">ROUND(E13*H13,2)</f>
        <v>0</v>
      </c>
    </row>
    <row r="14" spans="1:9" x14ac:dyDescent="0.3">
      <c r="B14" s="4" t="s">
        <v>29</v>
      </c>
      <c r="C14" s="29" t="s">
        <v>35</v>
      </c>
      <c r="D14" s="4" t="s">
        <v>34</v>
      </c>
      <c r="E14" s="6">
        <v>1</v>
      </c>
      <c r="F14" s="6">
        <v>678.26</v>
      </c>
      <c r="G14" s="30">
        <f t="shared" si="0"/>
        <v>678.26</v>
      </c>
      <c r="H14" s="45"/>
      <c r="I14" s="24">
        <f t="shared" si="1"/>
        <v>0</v>
      </c>
    </row>
    <row r="15" spans="1:9" x14ac:dyDescent="0.3">
      <c r="B15" s="4" t="s">
        <v>44</v>
      </c>
      <c r="C15" s="29" t="s">
        <v>36</v>
      </c>
      <c r="D15" s="4" t="s">
        <v>34</v>
      </c>
      <c r="E15" s="6">
        <v>1</v>
      </c>
      <c r="F15" s="6">
        <v>678.26</v>
      </c>
      <c r="G15" s="30">
        <f t="shared" si="0"/>
        <v>678.26</v>
      </c>
      <c r="H15" s="45"/>
      <c r="I15" s="24">
        <f t="shared" si="1"/>
        <v>0</v>
      </c>
    </row>
    <row r="16" spans="1:9" x14ac:dyDescent="0.3">
      <c r="A16" s="25" t="s">
        <v>28</v>
      </c>
      <c r="B16" s="25" t="s">
        <v>45</v>
      </c>
      <c r="C16" s="28" t="s">
        <v>37</v>
      </c>
      <c r="D16" s="25"/>
      <c r="E16" s="26"/>
      <c r="F16" s="26"/>
      <c r="G16" s="26"/>
      <c r="H16" s="31"/>
      <c r="I16" s="32"/>
    </row>
    <row r="17" spans="1:9" x14ac:dyDescent="0.3">
      <c r="B17" s="4" t="s">
        <v>46</v>
      </c>
      <c r="C17" s="29" t="s">
        <v>38</v>
      </c>
      <c r="D17" s="4" t="s">
        <v>34</v>
      </c>
      <c r="E17" s="6">
        <v>1</v>
      </c>
      <c r="F17" s="6">
        <v>1695.65</v>
      </c>
      <c r="G17" s="30">
        <f t="shared" si="0"/>
        <v>1695.65</v>
      </c>
      <c r="H17" s="45"/>
      <c r="I17" s="24">
        <f t="shared" si="1"/>
        <v>0</v>
      </c>
    </row>
    <row r="18" spans="1:9" x14ac:dyDescent="0.3">
      <c r="B18" s="4" t="s">
        <v>47</v>
      </c>
      <c r="C18" s="29" t="s">
        <v>39</v>
      </c>
      <c r="D18" s="4" t="s">
        <v>34</v>
      </c>
      <c r="E18" s="6">
        <v>1</v>
      </c>
      <c r="F18" s="6">
        <v>3391.31</v>
      </c>
      <c r="G18" s="30">
        <f t="shared" si="0"/>
        <v>3391.31</v>
      </c>
      <c r="H18" s="45"/>
      <c r="I18" s="24">
        <f t="shared" si="1"/>
        <v>0</v>
      </c>
    </row>
    <row r="19" spans="1:9" x14ac:dyDescent="0.3">
      <c r="A19" s="25">
        <v>2</v>
      </c>
      <c r="B19" s="25">
        <v>2</v>
      </c>
      <c r="C19" s="28" t="s">
        <v>40</v>
      </c>
      <c r="D19" s="25"/>
      <c r="E19" s="26"/>
      <c r="F19" s="26"/>
      <c r="G19" s="26"/>
      <c r="H19" s="31"/>
      <c r="I19" s="32"/>
    </row>
    <row r="20" spans="1:9" ht="28.8" x14ac:dyDescent="0.3">
      <c r="B20" s="4" t="s">
        <v>48</v>
      </c>
      <c r="C20" s="29" t="s">
        <v>55</v>
      </c>
      <c r="D20" s="4" t="s">
        <v>41</v>
      </c>
      <c r="E20" s="6">
        <v>12</v>
      </c>
      <c r="F20" s="6">
        <v>478.26</v>
      </c>
      <c r="G20" s="30">
        <f t="shared" si="0"/>
        <v>5739.12</v>
      </c>
      <c r="H20" s="45"/>
      <c r="I20" s="24">
        <f t="shared" si="1"/>
        <v>0</v>
      </c>
    </row>
    <row r="21" spans="1:9" ht="100.8" x14ac:dyDescent="0.3">
      <c r="B21" s="4" t="s">
        <v>49</v>
      </c>
      <c r="C21" s="29" t="s">
        <v>42</v>
      </c>
      <c r="D21" s="4" t="s">
        <v>34</v>
      </c>
      <c r="E21" s="6">
        <v>1</v>
      </c>
      <c r="F21" s="6">
        <v>3913.04</v>
      </c>
      <c r="G21" s="30">
        <f t="shared" si="0"/>
        <v>3913.04</v>
      </c>
      <c r="H21" s="45"/>
      <c r="I21" s="24">
        <f t="shared" si="1"/>
        <v>0</v>
      </c>
    </row>
    <row r="22" spans="1:9" x14ac:dyDescent="0.3">
      <c r="A22" s="25">
        <v>3</v>
      </c>
      <c r="B22" s="25">
        <v>3</v>
      </c>
      <c r="C22" s="28" t="s">
        <v>54</v>
      </c>
      <c r="D22" s="25"/>
      <c r="E22" s="26"/>
      <c r="F22" s="26"/>
      <c r="G22" s="26"/>
      <c r="H22" s="31"/>
      <c r="I22" s="32"/>
    </row>
    <row r="23" spans="1:9" x14ac:dyDescent="0.3">
      <c r="B23" s="4" t="s">
        <v>50</v>
      </c>
      <c r="C23" s="29" t="s">
        <v>43</v>
      </c>
      <c r="D23" s="4" t="s">
        <v>34</v>
      </c>
      <c r="E23" s="6">
        <v>1</v>
      </c>
      <c r="F23" s="6">
        <v>961.25</v>
      </c>
      <c r="G23" s="30">
        <f t="shared" si="0"/>
        <v>961.25</v>
      </c>
      <c r="H23" s="45"/>
      <c r="I23" s="24">
        <f t="shared" si="1"/>
        <v>0</v>
      </c>
    </row>
    <row r="24" spans="1:9" x14ac:dyDescent="0.3">
      <c r="A24" s="25">
        <v>4</v>
      </c>
      <c r="B24" s="25">
        <v>4</v>
      </c>
      <c r="C24" s="28" t="s">
        <v>53</v>
      </c>
      <c r="D24" s="25"/>
      <c r="E24" s="26"/>
      <c r="F24" s="26"/>
      <c r="G24" s="26"/>
      <c r="H24" s="31"/>
      <c r="I24" s="32"/>
    </row>
    <row r="25" spans="1:9" ht="129.6" x14ac:dyDescent="0.3">
      <c r="B25" s="4" t="s">
        <v>51</v>
      </c>
      <c r="C25" s="29" t="s">
        <v>56</v>
      </c>
      <c r="D25" s="4" t="s">
        <v>34</v>
      </c>
      <c r="E25" s="6">
        <v>109</v>
      </c>
      <c r="F25" s="6">
        <v>773.79</v>
      </c>
      <c r="G25" s="30">
        <f t="shared" si="0"/>
        <v>84343.11</v>
      </c>
      <c r="H25" s="45"/>
      <c r="I25" s="24">
        <f t="shared" si="1"/>
        <v>0</v>
      </c>
    </row>
  </sheetData>
  <sheetProtection algorithmName="SHA-512" hashValue="T7Xyx6caviPzZmD8htMbinh4RU34uvRhSTaqhRAeJP3pAh1D1ujQ0YDlOoeFUVh3QSaKEiixzFo1A1evCeTSFw==" saltValue="d9FkG8QCNSj2P57gMwcLFA==" spinCount="100000" sheet="1" selectLockedCells="1"/>
  <autoFilter ref="D1:D25" xr:uid="{3595FF1D-5F14-4CB2-8084-85A48FDEFDDD}"/>
  <mergeCells count="8">
    <mergeCell ref="F10:G10"/>
    <mergeCell ref="H10:I10"/>
    <mergeCell ref="A3:C3"/>
    <mergeCell ref="E3:G3"/>
    <mergeCell ref="A6:C6"/>
    <mergeCell ref="E6:G6"/>
    <mergeCell ref="A8:C8"/>
    <mergeCell ref="E8:G8"/>
  </mergeCells>
  <phoneticPr fontId="6" type="noConversion"/>
  <dataValidations count="1">
    <dataValidation type="decimal" operator="lessThanOrEqual" allowBlank="1" showErrorMessage="1" errorTitle="ERROR" error="El importe por partida ofertado no podrá ser superior al de licitación" sqref="H12:H25" xr:uid="{889A9129-C6A2-41C9-B2AA-F75E08CB6AF6}">
      <formula1>F12</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F954E-A5D9-4CB8-98E9-B4CD69E41225}">
  <dimension ref="A1:B3"/>
  <sheetViews>
    <sheetView workbookViewId="0"/>
  </sheetViews>
  <sheetFormatPr baseColWidth="10" defaultRowHeight="14.4" x14ac:dyDescent="0.3"/>
  <cols>
    <col min="2" max="2" width="27.44140625" bestFit="1" customWidth="1"/>
  </cols>
  <sheetData>
    <row r="1" spans="1:2" x14ac:dyDescent="0.3">
      <c r="B1" s="1" t="s">
        <v>30</v>
      </c>
    </row>
    <row r="2" spans="1:2" x14ac:dyDescent="0.3">
      <c r="A2" s="2"/>
      <c r="B2" s="1" t="s">
        <v>31</v>
      </c>
    </row>
    <row r="3" spans="1:2" x14ac:dyDescent="0.3">
      <c r="A3" s="3"/>
      <c r="B3" s="1" t="s">
        <v>32</v>
      </c>
    </row>
  </sheetData>
  <sheetProtection selectLockedCells="1" selectUn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2025-01-17T11:22:48Z</dcterms:created>
  <dcterms:modified xsi:type="dcterms:W3CDTF">2025-01-17T11:25:59Z</dcterms:modified>
</cp:coreProperties>
</file>