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122DFC8C-71DA-4291-9A8F-C141C52A8A6A}" xr6:coauthVersionLast="47" xr6:coauthVersionMax="47" xr10:uidLastSave="{00000000-0000-0000-0000-000000000000}"/>
  <bookViews>
    <workbookView xWindow="-120" yWindow="-120" windowWidth="29040" windowHeight="15840" activeTab="1" xr2:uid="{F043CD35-4EC0-4E73-B105-4F3FF39130F0}"/>
  </bookViews>
  <sheets>
    <sheet name="CERTO" sheetId="1" r:id="rId1"/>
    <sheet name="Oferta Mtto. Preventivo" sheetId="4" r:id="rId2"/>
    <sheet name="Oferta Mtto. Correctivo" sheetId="5" r:id="rId3"/>
  </sheets>
  <definedNames>
    <definedName name="_Toc182225142" localSheetId="0">CERTO!$C$13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D5" i="5" l="1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" i="5"/>
  <c r="D48" i="5" l="1"/>
  <c r="F15" i="1" s="1"/>
  <c r="E48" i="5"/>
  <c r="H15" i="1" s="1"/>
  <c r="G15" i="1" l="1"/>
  <c r="D3" i="1" s="1"/>
  <c r="D5" i="1" l="1"/>
  <c r="D4" i="1"/>
  <c r="D6" i="1" s="1"/>
  <c r="D7" i="1" s="1"/>
  <c r="D8" i="1" s="1"/>
  <c r="G14" i="1"/>
  <c r="I15" i="1" l="1"/>
  <c r="Z48" i="4"/>
  <c r="V48" i="4"/>
  <c r="R48" i="4"/>
  <c r="N48" i="4"/>
  <c r="J48" i="4"/>
  <c r="Z47" i="4"/>
  <c r="V47" i="4"/>
  <c r="R47" i="4"/>
  <c r="N47" i="4"/>
  <c r="J47" i="4"/>
  <c r="Z46" i="4"/>
  <c r="V46" i="4"/>
  <c r="R46" i="4"/>
  <c r="N46" i="4"/>
  <c r="J46" i="4"/>
  <c r="Z45" i="4"/>
  <c r="V45" i="4"/>
  <c r="R45" i="4"/>
  <c r="N45" i="4"/>
  <c r="J45" i="4"/>
  <c r="Z44" i="4"/>
  <c r="V44" i="4"/>
  <c r="R44" i="4"/>
  <c r="N44" i="4"/>
  <c r="J44" i="4"/>
  <c r="Z43" i="4"/>
  <c r="V43" i="4"/>
  <c r="R43" i="4"/>
  <c r="N43" i="4"/>
  <c r="J43" i="4"/>
  <c r="Z42" i="4"/>
  <c r="V42" i="4"/>
  <c r="R42" i="4"/>
  <c r="N42" i="4"/>
  <c r="J42" i="4"/>
  <c r="Z41" i="4"/>
  <c r="V41" i="4"/>
  <c r="R41" i="4"/>
  <c r="N41" i="4"/>
  <c r="J41" i="4"/>
  <c r="Z40" i="4"/>
  <c r="V40" i="4"/>
  <c r="R40" i="4"/>
  <c r="N40" i="4"/>
  <c r="J40" i="4"/>
  <c r="AD39" i="4"/>
  <c r="R39" i="4"/>
  <c r="N39" i="4"/>
  <c r="J39" i="4"/>
  <c r="AD38" i="4"/>
  <c r="R38" i="4"/>
  <c r="N38" i="4"/>
  <c r="J38" i="4"/>
  <c r="AD37" i="4"/>
  <c r="V37" i="4"/>
  <c r="J37" i="4"/>
  <c r="AE37" i="4" s="1"/>
  <c r="AD36" i="4"/>
  <c r="V36" i="4"/>
  <c r="J36" i="4"/>
  <c r="AD35" i="4"/>
  <c r="V35" i="4"/>
  <c r="J35" i="4"/>
  <c r="AD34" i="4"/>
  <c r="V34" i="4"/>
  <c r="J34" i="4"/>
  <c r="AD33" i="4"/>
  <c r="V33" i="4"/>
  <c r="J33" i="4"/>
  <c r="R32" i="4"/>
  <c r="N32" i="4"/>
  <c r="J32" i="4"/>
  <c r="AD31" i="4"/>
  <c r="V31" i="4"/>
  <c r="R31" i="4"/>
  <c r="R30" i="4"/>
  <c r="J30" i="4"/>
  <c r="F30" i="4"/>
  <c r="AD29" i="4"/>
  <c r="V29" i="4"/>
  <c r="J29" i="4"/>
  <c r="AE29" i="4" s="1"/>
  <c r="AD28" i="4"/>
  <c r="V28" i="4"/>
  <c r="J28" i="4"/>
  <c r="AD27" i="4"/>
  <c r="V27" i="4"/>
  <c r="J27" i="4"/>
  <c r="AD26" i="4"/>
  <c r="V26" i="4"/>
  <c r="J26" i="4"/>
  <c r="AD25" i="4"/>
  <c r="R25" i="4"/>
  <c r="N25" i="4"/>
  <c r="J25" i="4"/>
  <c r="R24" i="4"/>
  <c r="AE24" i="4" s="1"/>
  <c r="AD23" i="4"/>
  <c r="V23" i="4"/>
  <c r="J23" i="4"/>
  <c r="AD22" i="4"/>
  <c r="V22" i="4"/>
  <c r="J22" i="4"/>
  <c r="AD21" i="4"/>
  <c r="V21" i="4"/>
  <c r="J21" i="4"/>
  <c r="AD20" i="4"/>
  <c r="V20" i="4"/>
  <c r="J20" i="4"/>
  <c r="AD19" i="4"/>
  <c r="V19" i="4"/>
  <c r="J19" i="4"/>
  <c r="AD18" i="4"/>
  <c r="V18" i="4"/>
  <c r="J18" i="4"/>
  <c r="AE18" i="4" s="1"/>
  <c r="Z17" i="4"/>
  <c r="V17" i="4"/>
  <c r="R17" i="4"/>
  <c r="N17" i="4"/>
  <c r="J17" i="4"/>
  <c r="AD16" i="4"/>
  <c r="V16" i="4"/>
  <c r="J16" i="4"/>
  <c r="AD15" i="4"/>
  <c r="V15" i="4"/>
  <c r="J15" i="4"/>
  <c r="AD14" i="4"/>
  <c r="V14" i="4"/>
  <c r="J14" i="4"/>
  <c r="AD13" i="4"/>
  <c r="V13" i="4"/>
  <c r="J13" i="4"/>
  <c r="AD12" i="4"/>
  <c r="V12" i="4"/>
  <c r="J12" i="4"/>
  <c r="AD11" i="4"/>
  <c r="V11" i="4"/>
  <c r="J11" i="4"/>
  <c r="AD10" i="4"/>
  <c r="V10" i="4"/>
  <c r="J10" i="4"/>
  <c r="AD9" i="4"/>
  <c r="V9" i="4"/>
  <c r="J9" i="4"/>
  <c r="AD8" i="4"/>
  <c r="V8" i="4"/>
  <c r="J8" i="4"/>
  <c r="AD7" i="4"/>
  <c r="V7" i="4"/>
  <c r="J7" i="4"/>
  <c r="R6" i="4"/>
  <c r="J6" i="4"/>
  <c r="F6" i="4"/>
  <c r="R5" i="4"/>
  <c r="J5" i="4"/>
  <c r="F5" i="4"/>
  <c r="AE22" i="4" l="1"/>
  <c r="AE33" i="4"/>
  <c r="AE36" i="4"/>
  <c r="AE21" i="4"/>
  <c r="AE28" i="4"/>
  <c r="AE32" i="4"/>
  <c r="AE10" i="4"/>
  <c r="AE14" i="4"/>
  <c r="AE6" i="4"/>
  <c r="AE9" i="4"/>
  <c r="AE13" i="4"/>
  <c r="AE41" i="4"/>
  <c r="AE42" i="4"/>
  <c r="AE45" i="4"/>
  <c r="AE46" i="4"/>
  <c r="AE5" i="4"/>
  <c r="AE8" i="4"/>
  <c r="AE12" i="4"/>
  <c r="AE16" i="4"/>
  <c r="AE20" i="4"/>
  <c r="AE27" i="4"/>
  <c r="AE31" i="4"/>
  <c r="AE35" i="4"/>
  <c r="AE7" i="4"/>
  <c r="AE11" i="4"/>
  <c r="AE15" i="4"/>
  <c r="AE17" i="4"/>
  <c r="AE19" i="4"/>
  <c r="AE23" i="4"/>
  <c r="AE25" i="4"/>
  <c r="AE26" i="4"/>
  <c r="AE30" i="4"/>
  <c r="AE34" i="4"/>
  <c r="AE38" i="4"/>
  <c r="AE39" i="4"/>
  <c r="AE40" i="4"/>
  <c r="AE43" i="4"/>
  <c r="AE44" i="4"/>
  <c r="AE47" i="4"/>
  <c r="AE48" i="4"/>
  <c r="AE49" i="4" l="1"/>
  <c r="AE50" i="4" s="1"/>
  <c r="H14" i="1" l="1"/>
  <c r="I14" i="1" s="1"/>
  <c r="H3" i="1" s="1"/>
  <c r="H4" i="1" l="1"/>
  <c r="H5" i="1"/>
  <c r="H6" i="1" l="1"/>
  <c r="H7" i="1" s="1"/>
  <c r="H8" i="1" s="1"/>
</calcChain>
</file>

<file path=xl/sharedStrings.xml><?xml version="1.0" encoding="utf-8"?>
<sst xmlns="http://schemas.openxmlformats.org/spreadsheetml/2006/main" count="275" uniqueCount="153">
  <si>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</si>
  <si>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</si>
  <si>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</si>
  <si>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</si>
  <si>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</si>
  <si>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</si>
  <si>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</si>
  <si>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</si>
  <si>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</si>
  <si>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</si>
  <si>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</si>
  <si>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</si>
  <si>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</si>
  <si>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</si>
  <si>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</si>
  <si>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</si>
  <si>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</si>
  <si>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</si>
  <si>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</si>
  <si>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</si>
  <si>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</si>
  <si>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</si>
  <si>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</si>
  <si>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</si>
  <si>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</si>
  <si>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</si>
  <si>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</si>
  <si>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Mensual</t>
  </si>
  <si>
    <t>Trimestral</t>
  </si>
  <si>
    <t>Semestral</t>
  </si>
  <si>
    <t>Anual</t>
  </si>
  <si>
    <t>Bienal</t>
  </si>
  <si>
    <t>Quinquenal</t>
  </si>
  <si>
    <t>Equipo</t>
  </si>
  <si>
    <t>Denominación</t>
  </si>
  <si>
    <t>Revisiones</t>
  </si>
  <si>
    <t>P/unit. 
máximo</t>
  </si>
  <si>
    <t>P/unit. 
Ofertado</t>
  </si>
  <si>
    <t>Subtotal</t>
  </si>
  <si>
    <t>2A</t>
  </si>
  <si>
    <t>5A</t>
  </si>
  <si>
    <t>TOTAL</t>
  </si>
  <si>
    <t>IMPORTE MENSUAL PRORRATEADO</t>
  </si>
  <si>
    <t>1916</t>
  </si>
  <si>
    <t>mes</t>
  </si>
  <si>
    <t>1915</t>
  </si>
  <si>
    <t xml:space="preserve">Notas: </t>
  </si>
  <si>
    <t>Se deben rellenar todas las celdas sombreadas en verde de las columnas "Precio unitario ofertado".</t>
  </si>
  <si>
    <t>Los precios unitarios indicados deben incluir Gastos Generales y Beneficio Industrial.</t>
  </si>
  <si>
    <t>Se tendrán en cuenta las Notas del apartado 27 del Pliego de Condiciones Particulares.</t>
  </si>
  <si>
    <t>Periodicidades del mantenimiento preventivo LOTE 2</t>
  </si>
  <si>
    <t>Cuatrienal</t>
  </si>
  <si>
    <t>4A</t>
  </si>
  <si>
    <t>ZPGM-45-011-2301</t>
  </si>
  <si>
    <t>PUENTE GRUA 500 KG VERLINDE   VL5</t>
  </si>
  <si>
    <t>ZPGM-45-011-2302</t>
  </si>
  <si>
    <t>PUENTE GRUA 500 KG VERLINDE   VL2</t>
  </si>
  <si>
    <t>ZPUG-44-081-1800</t>
  </si>
  <si>
    <t>PUENTE GRUA (18) AUSIO-ELEVE</t>
  </si>
  <si>
    <t>ZPUG-45-011-0100</t>
  </si>
  <si>
    <t>PUENTE GRUA (1) AUSIO-ELEVE</t>
  </si>
  <si>
    <t>ZPUG-47-031-1400</t>
  </si>
  <si>
    <t>PUENTE GRUA (14) AUSIO-ELEVE</t>
  </si>
  <si>
    <t>ZPUG-47-032-1000</t>
  </si>
  <si>
    <t>PUENTE GRUA (10) AUSIO-ELEVE</t>
  </si>
  <si>
    <t>ZPUG-47-033-2000</t>
  </si>
  <si>
    <t>PUENTE GRUA (20) AUSIO-ELEVE</t>
  </si>
  <si>
    <t>ZPUG-48-051-2700</t>
  </si>
  <si>
    <t>PUENTE GRUA (27) DEMAG</t>
  </si>
  <si>
    <t>ZPUG-48-051-2800</t>
  </si>
  <si>
    <t>PUENTE GRUA (28) DEMAG</t>
  </si>
  <si>
    <t>ZPUG-48-052-0500</t>
  </si>
  <si>
    <t>PUENTE GRUA (5) AUSIO-ELEVE</t>
  </si>
  <si>
    <t>ZPUG-48-052-0600</t>
  </si>
  <si>
    <t>PUENTE GRUA (6) AUSIO-ELEVE</t>
  </si>
  <si>
    <t>ZPUG-48-052-0700</t>
  </si>
  <si>
    <t>PUENTE GRUA (7) AUSIO-ELEVE</t>
  </si>
  <si>
    <t>ZPUG-48-052-2600</t>
  </si>
  <si>
    <t>PUENTE GRUA(26) AUSIO-ELEVE Polipast 8tn</t>
  </si>
  <si>
    <t>ZPUG-48-054-0800</t>
  </si>
  <si>
    <t>PUENTE GRUA (8) AUSIO-ELEVE</t>
  </si>
  <si>
    <t>ZPUG-48-055-0900</t>
  </si>
  <si>
    <t>PUENTE GRUA (9) AUSIO-ELEVE</t>
  </si>
  <si>
    <t>ZPUG-48-058-0200</t>
  </si>
  <si>
    <t>PUENTE GRUA (2) AUSIO-ELEVE</t>
  </si>
  <si>
    <t>ZPUG-48-058-0300</t>
  </si>
  <si>
    <t>PUENTE GRUA (3) AUSIO-ELEVE</t>
  </si>
  <si>
    <t>ZPUG-48-058-0400</t>
  </si>
  <si>
    <t>PUENTE GRUA (4) AUSIO-ELEVE</t>
  </si>
  <si>
    <t>ZPUG-48-058-2900</t>
  </si>
  <si>
    <t>PUENTE GRUA PRENSA (29) HOESCH</t>
  </si>
  <si>
    <t>ZPUG-48-058-3000</t>
  </si>
  <si>
    <t>PUENTE GRUA KONECRANES 10 Tn</t>
  </si>
  <si>
    <t>ZPUG-49-001</t>
  </si>
  <si>
    <t>PUENTE GRUA JASO MONORAIL 4TN</t>
  </si>
  <si>
    <t>ZPUG-49-071-1700</t>
  </si>
  <si>
    <t>PUENTE GRUA (17) AUSIO-ELEVE</t>
  </si>
  <si>
    <t>ZPUG-50-101-1500</t>
  </si>
  <si>
    <t>PUENTE GRUA (15) AUSIO-ELEVE</t>
  </si>
  <si>
    <t>ZPUG-50-101-1600</t>
  </si>
  <si>
    <t>PUENTE GRUA (16) AUSIO-ELEVE</t>
  </si>
  <si>
    <t>ZPUG-51-091-1900</t>
  </si>
  <si>
    <t>PUENTE GRUA (19) AUSIO-ELEVE</t>
  </si>
  <si>
    <t>ZPUG-51-D04-0001</t>
  </si>
  <si>
    <t>PUENTE GRUA JASO MONORRAIL</t>
  </si>
  <si>
    <t>ZPUG-51-D10-0001</t>
  </si>
  <si>
    <t>PUENTE GRUA PORTICO MONORRAIL AUSIO</t>
  </si>
  <si>
    <t>ZPUG-51-D11-0001</t>
  </si>
  <si>
    <t>PUENTE GRUA EKKE 10 TN DEMAG MONORRAIL</t>
  </si>
  <si>
    <t>ZPUG-54-021-1100</t>
  </si>
  <si>
    <t>PUENTE GRUA (11) AUSIO-ELEVE</t>
  </si>
  <si>
    <t>ZPUG-54-021-2200</t>
  </si>
  <si>
    <t>PUENTE GRUA (22) AUSIO-ELEVE</t>
  </si>
  <si>
    <t>ZPUG-54-026-1200</t>
  </si>
  <si>
    <t>PUENTE GRUA (12) AUSIO-ELEVE</t>
  </si>
  <si>
    <t>ZPUG-54-026-2300</t>
  </si>
  <si>
    <t>PUENTE GRUA (23) AUSIO-ELEVE</t>
  </si>
  <si>
    <t>ZPUG-54-029-1300</t>
  </si>
  <si>
    <t>PUENTE GRUA (13) AUSIO-ELEVE</t>
  </si>
  <si>
    <t>ZPUG-56-DRE-0001</t>
  </si>
  <si>
    <t>PUENTE GRUA JASO MONORAIL A.R.1,6TN</t>
  </si>
  <si>
    <t>ZPUG-56-DRE-0002</t>
  </si>
  <si>
    <t>ZPUG-48-052-3100</t>
  </si>
  <si>
    <t>PUENTE GRUA (118440) GH 10 Tn Vía 9 y 10</t>
  </si>
  <si>
    <t>ZPUG-48-059-3200</t>
  </si>
  <si>
    <t>PUENTE GRUA (118444) GH 10Tn Vía 13 y 14</t>
  </si>
  <si>
    <t>ZPUG-48-141-3300</t>
  </si>
  <si>
    <t>PUENTE GRUA (118441) GH 10Tn Vía 9 y 10</t>
  </si>
  <si>
    <t>ZPUG-48-141-3400</t>
  </si>
  <si>
    <t>PUENTE GRUA (118442) GH 10Tn Vía 11 y 12</t>
  </si>
  <si>
    <t>ZPUG-48-141-3500</t>
  </si>
  <si>
    <t>PUENTE GRUA (118443) GH 10Tn Vía 11 y 12</t>
  </si>
  <si>
    <t>ZPUG-48-141-3600</t>
  </si>
  <si>
    <t>PUENTE GRUA (118445) GH 10Tn Vía 13 y 14</t>
  </si>
  <si>
    <t>ZPUG-48-141-3700</t>
  </si>
  <si>
    <t>PUENTE GRUA (118446) GH 10Tn Vía 13 y 14</t>
  </si>
  <si>
    <t>ZCEA-92</t>
  </si>
  <si>
    <t>Puente-grua GDH13 monorrail 10 Tn. GH</t>
  </si>
  <si>
    <t>ZCEA-93</t>
  </si>
  <si>
    <t>TOTAL MANTENIMIENTO PREVENTIVO ANUAL (12 MESES) LOTE 2</t>
  </si>
  <si>
    <t>MENSUALIDAD MANTENIMIENTO PREVENTIVO</t>
  </si>
  <si>
    <t>1</t>
  </si>
  <si>
    <t>1.1</t>
  </si>
  <si>
    <t>GTO</t>
  </si>
  <si>
    <t>LOTE 2</t>
  </si>
  <si>
    <t>LOTE 2 MANTENIMIENTO DE PUENTES GRÚA</t>
  </si>
  <si>
    <t>Cuotas Mensuales Mantenimiento Correctivo Integral</t>
  </si>
  <si>
    <t xml:space="preserve">P/unit. mensual
Máximo </t>
  </si>
  <si>
    <t>P/unit. Mensual
Ofertado</t>
  </si>
  <si>
    <t>Total Mensual Correctivo</t>
  </si>
  <si>
    <t>MENSUALIDAD MANTENIMIENTO CORRECTIVO INTEGRAL</t>
  </si>
  <si>
    <t>MANTENIMIENTO MEDIOS DE ELEVACIÓN</t>
  </si>
  <si>
    <t>% Gastos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</si>
</sst>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00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b/>
      <i/>
      <sz val="12"/>
      <name val="Arial"/>
      <family val="2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1" fillId="0" borderId="0"/>
  </cellStyleXfs>
  <cellXfs count="125">
    <xf numFmtId="0" fontId="0" fillId="0" borderId="0" xfId="0"/>
    <xf numFmtId="44" fontId="0" fillId="10" borderId="22" xfId="1" applyFont="1" applyFill="1" applyBorder="1" applyAlignment="1" applyProtection="1">
      <alignment horizontal="center"/>
      <protection locked="0"/>
    </xf>
    <xf numFmtId="44" fontId="0" fillId="10" borderId="13" xfId="1" applyFont="1" applyFill="1" applyBorder="1" applyAlignment="1" applyProtection="1">
      <alignment horizontal="center"/>
      <protection locked="0"/>
    </xf>
    <xf numFmtId="44" fontId="0" fillId="10" borderId="32" xfId="1" applyFont="1" applyFill="1" applyBorder="1" applyAlignment="1" applyProtection="1">
      <alignment horizontal="center"/>
      <protection locked="0"/>
    </xf>
    <xf numFmtId="165" fontId="0" fillId="10" borderId="13" xfId="0" applyNumberFormat="1" applyFill="1" applyBorder="1" applyAlignment="1" applyProtection="1">
      <alignment horizontal="center"/>
      <protection locked="0"/>
    </xf>
    <xf numFmtId="165" fontId="0" fillId="10" borderId="32" xfId="0" applyNumberFormat="1" applyFill="1" applyBorder="1" applyAlignment="1" applyProtection="1">
      <alignment horizontal="center"/>
      <protection locked="0"/>
    </xf>
    <xf numFmtId="44" fontId="0" fillId="10" borderId="36" xfId="1" applyFont="1" applyFill="1" applyBorder="1" applyAlignment="1" applyProtection="1">
      <alignment horizontal="center"/>
      <protection locked="0"/>
    </xf>
    <xf numFmtId="44" fontId="0" fillId="10" borderId="0" xfId="1" applyFont="1" applyFill="1" applyBorder="1" applyAlignment="1" applyProtection="1">
      <alignment horizontal="center"/>
      <protection locked="0"/>
    </xf>
    <xf numFmtId="0" fontId="0" fillId="6" borderId="0" xfId="0" applyFill="1"/>
    <xf numFmtId="0" fontId="13" fillId="6" borderId="0" xfId="0" applyFont="1" applyFill="1"/>
    <xf numFmtId="0" fontId="6" fillId="8" borderId="13" xfId="0" applyFont="1" applyFill="1" applyBorder="1" applyAlignment="1">
      <alignment horizontal="left" vertical="center"/>
    </xf>
    <xf numFmtId="0" fontId="8" fillId="7" borderId="14" xfId="0" applyFont="1" applyFill="1" applyBorder="1" applyAlignment="1">
      <alignment horizontal="center"/>
    </xf>
    <xf numFmtId="0" fontId="8" fillId="7" borderId="14" xfId="0" applyFont="1" applyFill="1" applyBorder="1" applyAlignment="1">
      <alignment horizontal="center" wrapText="1"/>
    </xf>
    <xf numFmtId="0" fontId="8" fillId="7" borderId="3" xfId="0" applyFont="1" applyFill="1" applyBorder="1" applyAlignment="1">
      <alignment horizontal="center"/>
    </xf>
    <xf numFmtId="0" fontId="0" fillId="9" borderId="18" xfId="0" applyFill="1" applyBorder="1"/>
    <xf numFmtId="0" fontId="0" fillId="9" borderId="19" xfId="0" applyFill="1" applyBorder="1"/>
    <xf numFmtId="0" fontId="0" fillId="0" borderId="20" xfId="0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44" fontId="0" fillId="6" borderId="35" xfId="0" applyNumberFormat="1" applyFill="1" applyBorder="1" applyAlignment="1">
      <alignment horizontal="center"/>
    </xf>
    <xf numFmtId="44" fontId="0" fillId="6" borderId="23" xfId="0" applyNumberFormat="1" applyFill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6" borderId="22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13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44" fontId="0" fillId="6" borderId="26" xfId="0" applyNumberFormat="1" applyFill="1" applyBorder="1"/>
    <xf numFmtId="165" fontId="0" fillId="0" borderId="0" xfId="0" applyNumberFormat="1" applyAlignment="1">
      <alignment horizontal="center" vertical="center"/>
    </xf>
    <xf numFmtId="44" fontId="0" fillId="6" borderId="25" xfId="0" applyNumberFormat="1" applyFill="1" applyBorder="1" applyAlignment="1">
      <alignment horizontal="center"/>
    </xf>
    <xf numFmtId="44" fontId="0" fillId="6" borderId="25" xfId="1" applyFont="1" applyFill="1" applyBorder="1" applyAlignment="1" applyProtection="1">
      <alignment horizontal="center"/>
    </xf>
    <xf numFmtId="44" fontId="0" fillId="6" borderId="13" xfId="1" applyFont="1" applyFill="1" applyBorder="1" applyAlignment="1" applyProtection="1">
      <alignment horizontal="center"/>
    </xf>
    <xf numFmtId="165" fontId="0" fillId="6" borderId="13" xfId="0" applyNumberFormat="1" applyFill="1" applyBorder="1" applyAlignment="1">
      <alignment horizontal="center"/>
    </xf>
    <xf numFmtId="0" fontId="0" fillId="0" borderId="24" xfId="0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0" fillId="9" borderId="27" xfId="0" applyFill="1" applyBorder="1"/>
    <xf numFmtId="0" fontId="0" fillId="0" borderId="28" xfId="0" applyBorder="1" applyAlignment="1">
      <alignment horizontal="center" vertical="center"/>
    </xf>
    <xf numFmtId="44" fontId="0" fillId="6" borderId="29" xfId="1" applyFont="1" applyFill="1" applyBorder="1" applyAlignment="1" applyProtection="1">
      <alignment horizontal="center"/>
    </xf>
    <xf numFmtId="0" fontId="0" fillId="0" borderId="30" xfId="0" applyBorder="1" applyAlignment="1">
      <alignment horizontal="center" vertical="center"/>
    </xf>
    <xf numFmtId="44" fontId="0" fillId="6" borderId="31" xfId="1" applyFont="1" applyFill="1" applyBorder="1" applyAlignment="1" applyProtection="1">
      <alignment horizontal="center"/>
    </xf>
    <xf numFmtId="0" fontId="0" fillId="9" borderId="0" xfId="0" applyFill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4" fontId="0" fillId="6" borderId="16" xfId="1" applyFont="1" applyFill="1" applyBorder="1" applyAlignment="1" applyProtection="1">
      <alignment horizontal="center"/>
    </xf>
    <xf numFmtId="0" fontId="0" fillId="6" borderId="17" xfId="0" applyFill="1" applyBorder="1" applyAlignment="1">
      <alignment horizontal="center"/>
    </xf>
    <xf numFmtId="165" fontId="0" fillId="0" borderId="16" xfId="0" applyNumberFormat="1" applyBorder="1" applyAlignment="1">
      <alignment horizontal="center" vertical="center"/>
    </xf>
    <xf numFmtId="44" fontId="0" fillId="6" borderId="17" xfId="1" applyFont="1" applyFill="1" applyBorder="1" applyAlignment="1" applyProtection="1">
      <alignment horizontal="center"/>
    </xf>
    <xf numFmtId="0" fontId="0" fillId="0" borderId="33" xfId="0" applyBorder="1" applyAlignment="1">
      <alignment horizontal="center" vertical="center"/>
    </xf>
    <xf numFmtId="0" fontId="0" fillId="6" borderId="32" xfId="0" applyFill="1" applyBorder="1" applyAlignment="1">
      <alignment horizontal="center"/>
    </xf>
    <xf numFmtId="44" fontId="0" fillId="6" borderId="34" xfId="1" applyFont="1" applyFill="1" applyBorder="1" applyAlignment="1" applyProtection="1">
      <alignment horizontal="center"/>
    </xf>
    <xf numFmtId="0" fontId="0" fillId="6" borderId="0" xfId="0" applyFill="1" applyAlignment="1">
      <alignment horizontal="center"/>
    </xf>
    <xf numFmtId="0" fontId="9" fillId="0" borderId="0" xfId="0" applyFont="1"/>
    <xf numFmtId="44" fontId="10" fillId="6" borderId="7" xfId="0" applyNumberFormat="1" applyFont="1" applyFill="1" applyBorder="1"/>
    <xf numFmtId="44" fontId="10" fillId="6" borderId="2" xfId="0" applyNumberFormat="1" applyFont="1" applyFill="1" applyBorder="1"/>
    <xf numFmtId="0" fontId="12" fillId="0" borderId="0" xfId="2" applyFont="1" applyAlignment="1">
      <alignment vertical="center"/>
    </xf>
    <xf numFmtId="44" fontId="0" fillId="10" borderId="40" xfId="1" applyFont="1" applyFill="1" applyBorder="1" applyAlignment="1" applyProtection="1">
      <alignment horizontal="center"/>
      <protection locked="0"/>
    </xf>
    <xf numFmtId="44" fontId="0" fillId="10" borderId="46" xfId="1" applyFont="1" applyFill="1" applyBorder="1" applyAlignment="1" applyProtection="1">
      <alignment horizontal="center"/>
      <protection locked="0"/>
    </xf>
    <xf numFmtId="44" fontId="0" fillId="10" borderId="49" xfId="1" applyFont="1" applyFill="1" applyBorder="1" applyAlignment="1" applyProtection="1">
      <alignment horizontal="center"/>
      <protection locked="0"/>
    </xf>
    <xf numFmtId="0" fontId="13" fillId="12" borderId="5" xfId="0" applyFont="1" applyFill="1" applyBorder="1"/>
    <xf numFmtId="0" fontId="13" fillId="12" borderId="38" xfId="0" applyFont="1" applyFill="1" applyBorder="1"/>
    <xf numFmtId="0" fontId="13" fillId="12" borderId="39" xfId="0" applyFont="1" applyFill="1" applyBorder="1" applyAlignment="1">
      <alignment wrapText="1"/>
    </xf>
    <xf numFmtId="0" fontId="13" fillId="12" borderId="2" xfId="0" applyFont="1" applyFill="1" applyBorder="1" applyAlignment="1">
      <alignment wrapText="1"/>
    </xf>
    <xf numFmtId="0" fontId="0" fillId="9" borderId="47" xfId="0" applyFill="1" applyBorder="1"/>
    <xf numFmtId="0" fontId="0" fillId="9" borderId="48" xfId="0" applyFill="1" applyBorder="1"/>
    <xf numFmtId="7" fontId="0" fillId="0" borderId="45" xfId="0" applyNumberFormat="1" applyBorder="1"/>
    <xf numFmtId="0" fontId="0" fillId="9" borderId="41" xfId="0" applyFill="1" applyBorder="1"/>
    <xf numFmtId="0" fontId="0" fillId="9" borderId="43" xfId="0" applyFill="1" applyBorder="1"/>
    <xf numFmtId="7" fontId="0" fillId="0" borderId="40" xfId="0" applyNumberFormat="1" applyBorder="1"/>
    <xf numFmtId="7" fontId="0" fillId="0" borderId="0" xfId="0" applyNumberFormat="1"/>
    <xf numFmtId="0" fontId="0" fillId="9" borderId="42" xfId="0" applyFill="1" applyBorder="1"/>
    <xf numFmtId="0" fontId="0" fillId="9" borderId="44" xfId="0" applyFill="1" applyBorder="1"/>
    <xf numFmtId="7" fontId="0" fillId="0" borderId="46" xfId="0" applyNumberFormat="1" applyBorder="1"/>
    <xf numFmtId="7" fontId="13" fillId="11" borderId="2" xfId="0" applyNumberFormat="1" applyFont="1" applyFill="1" applyBorder="1"/>
    <xf numFmtId="0" fontId="13" fillId="0" borderId="0" xfId="0" applyFont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9" fillId="0" borderId="1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7" fillId="7" borderId="9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0" fontId="8" fillId="7" borderId="12" xfId="0" applyFont="1" applyFill="1" applyBorder="1" applyAlignment="1">
      <alignment horizontal="center"/>
    </xf>
    <xf numFmtId="0" fontId="9" fillId="11" borderId="8" xfId="0" applyFont="1" applyFill="1" applyBorder="1" applyAlignment="1">
      <alignment horizontal="center" vertical="center"/>
    </xf>
    <xf numFmtId="0" fontId="9" fillId="11" borderId="21" xfId="0" applyFont="1" applyFill="1" applyBorder="1" applyAlignment="1">
      <alignment horizontal="center" vertical="center"/>
    </xf>
    <xf numFmtId="0" fontId="9" fillId="11" borderId="37" xfId="0" applyFont="1" applyFill="1" applyBorder="1" applyAlignment="1">
      <alignment horizontal="center" vertical="center"/>
    </xf>
    <xf numFmtId="0" fontId="9" fillId="11" borderId="15" xfId="0" applyFont="1" applyFill="1" applyBorder="1" applyAlignment="1">
      <alignment horizontal="center" vertical="center"/>
    </xf>
    <xf numFmtId="0" fontId="9" fillId="11" borderId="16" xfId="0" applyFont="1" applyFill="1" applyBorder="1" applyAlignment="1">
      <alignment horizontal="center" vertical="center"/>
    </xf>
    <xf numFmtId="0" fontId="9" fillId="11" borderId="17" xfId="0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/>
    </xf>
    <xf numFmtId="0" fontId="13" fillId="11" borderId="6" xfId="0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wrapText="1"/>
    </xf>
    <xf numFmtId="10" fontId="3" fillId="6" borderId="4" xfId="0" quotePrefix="1" applyNumberFormat="1" applyFont="1" applyFill="1" applyBorder="1"/>
  </cellXfs>
  <cellStyles count="3">
    <cellStyle name="Moneda" xfId="1" builtinId="4"/>
    <cellStyle name="Normal" xfId="0" builtinId="0"/>
    <cellStyle name="Normal 2" xfId="2" xr:uid="{8E04EBDA-9A87-4156-A426-1D41EF6C36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19181F91-D449-42B6-97DD-3944C6F562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8117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161106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DC93774-6B7C-4C78-9AF2-F4286B648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180156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ECA46134-3FBE-4B68-8C58-C9BFEF025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70974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5"/>
  <sheetViews>
    <sheetView workbookViewId="0">
      <selection activeCell="H14" sqref="H14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3.85546875" customWidth="1"/>
    <col min="4" max="4" width="18.7109375" customWidth="1"/>
    <col min="5" max="5" width="30.5703125" style="75" customWidth="1"/>
    <col min="6" max="6" width="18" style="75" bestFit="1" customWidth="1"/>
    <col min="7" max="7" width="22.5703125" style="76" customWidth="1"/>
    <col min="8" max="8" width="19.7109375" bestFit="1" customWidth="1"/>
    <col min="9" max="9" width="18.7109375" style="7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74" t="s">
        <v>0</v>
      </c>
      <c r="H1" s="74" t="s">
        <v>1</v>
      </c>
    </row>
    <row r="2" spans="1:9" ht="15.75" thickBot="1" x14ac:dyDescent="0.3">
      <c r="A2" s="77" t="s">
        <v>2</v>
      </c>
      <c r="B2" s="78">
        <v>2</v>
      </c>
    </row>
    <row r="3" spans="1:9" ht="15" customHeight="1" thickBot="1" x14ac:dyDescent="0.3">
      <c r="A3" s="99" t="s">
        <v>3</v>
      </c>
      <c r="B3" s="100"/>
      <c r="C3" s="101"/>
      <c r="D3" s="79">
        <f>SUM(G:G)</f>
        <v>245709</v>
      </c>
      <c r="E3" s="99" t="s">
        <v>4</v>
      </c>
      <c r="F3" s="100"/>
      <c r="G3" s="101"/>
      <c r="H3" s="79">
        <f>SUM(I:I)</f>
        <v>0</v>
      </c>
    </row>
    <row r="4" spans="1:9" ht="15" customHeight="1" thickBot="1" x14ac:dyDescent="0.3">
      <c r="A4" s="123" t="s">
        <v>5</v>
      </c>
      <c r="B4" s="80">
        <v>0</v>
      </c>
      <c r="C4" s="81" t="s">
        <v>6</v>
      </c>
      <c r="D4" s="82">
        <f>ROUND($D$3*B4,2)</f>
        <v>0</v>
      </c>
      <c r="E4" s="123" t="s">
        <v>7</v>
      </c>
      <c r="F4" s="124">
        <v>0</v>
      </c>
      <c r="G4" s="81" t="s">
        <v>6</v>
      </c>
      <c r="H4" s="82">
        <f>ROUND($H$3*F4,2)</f>
        <v>0</v>
      </c>
    </row>
    <row r="5" spans="1:9" ht="15.75" thickBot="1" x14ac:dyDescent="0.3">
      <c r="A5" s="123" t="s">
        <v>152</v>
      </c>
      <c r="B5" s="80">
        <v>0</v>
      </c>
      <c r="C5" s="81" t="s">
        <v>8</v>
      </c>
      <c r="D5" s="82">
        <f>ROUND($D$3*B5,2)</f>
        <v>0</v>
      </c>
      <c r="E5" s="123" t="s">
        <v>9</v>
      </c>
      <c r="F5" s="124">
        <v>0</v>
      </c>
      <c r="G5" s="81" t="s">
        <v>8</v>
      </c>
      <c r="H5" s="82">
        <f>ROUND($H$3*F5,2)</f>
        <v>0</v>
      </c>
    </row>
    <row r="6" spans="1:9" ht="15.75" thickBot="1" x14ac:dyDescent="0.3">
      <c r="A6" s="102" t="s">
        <v>10</v>
      </c>
      <c r="B6" s="103"/>
      <c r="C6" s="104"/>
      <c r="D6" s="82">
        <f>SUM(D3,D4,D5)</f>
        <v>245709</v>
      </c>
      <c r="E6" s="102" t="s">
        <v>11</v>
      </c>
      <c r="F6" s="103"/>
      <c r="G6" s="104"/>
      <c r="H6" s="82">
        <f>SUM(H3,H4,H5)</f>
        <v>0</v>
      </c>
    </row>
    <row r="7" spans="1:9" ht="15.75" thickBot="1" x14ac:dyDescent="0.3">
      <c r="A7" s="83" t="s">
        <v>12</v>
      </c>
      <c r="B7" s="84">
        <v>0.21</v>
      </c>
      <c r="C7" s="81" t="s">
        <v>13</v>
      </c>
      <c r="D7" s="82">
        <f>ROUND($D$6*B7,2)</f>
        <v>51598.89</v>
      </c>
      <c r="E7" s="85" t="s">
        <v>12</v>
      </c>
      <c r="F7" s="86">
        <f>B7</f>
        <v>0.21</v>
      </c>
      <c r="G7" s="81" t="s">
        <v>13</v>
      </c>
      <c r="H7" s="82">
        <f>ROUND($H$6*F7,2)</f>
        <v>0</v>
      </c>
    </row>
    <row r="8" spans="1:9" ht="15.75" thickBot="1" x14ac:dyDescent="0.3">
      <c r="A8" s="105" t="s">
        <v>14</v>
      </c>
      <c r="B8" s="106"/>
      <c r="C8" s="107"/>
      <c r="D8" s="87">
        <f>SUM(D6:D7)</f>
        <v>297307.89</v>
      </c>
      <c r="E8" s="105" t="s">
        <v>15</v>
      </c>
      <c r="F8" s="106"/>
      <c r="G8" s="107"/>
      <c r="H8" s="87">
        <f>SUM(H6:H7)</f>
        <v>0</v>
      </c>
    </row>
    <row r="9" spans="1:9" ht="15.75" thickBot="1" x14ac:dyDescent="0.3"/>
    <row r="10" spans="1:9" ht="15.75" thickBot="1" x14ac:dyDescent="0.3">
      <c r="A10" s="88"/>
      <c r="F10" s="97" t="s">
        <v>16</v>
      </c>
      <c r="G10" s="98"/>
      <c r="H10" s="97" t="s">
        <v>17</v>
      </c>
      <c r="I10" s="98"/>
    </row>
    <row r="11" spans="1:9" x14ac:dyDescent="0.25">
      <c r="A11" s="89" t="s">
        <v>18</v>
      </c>
      <c r="B11" s="89" t="s">
        <v>19</v>
      </c>
      <c r="C11" s="89" t="s">
        <v>20</v>
      </c>
      <c r="D11" s="89" t="s">
        <v>21</v>
      </c>
      <c r="E11" s="90" t="s">
        <v>22</v>
      </c>
      <c r="F11" s="90" t="s">
        <v>23</v>
      </c>
      <c r="G11" s="89" t="s">
        <v>24</v>
      </c>
      <c r="H11" s="89" t="s">
        <v>25</v>
      </c>
      <c r="I11" s="89" t="s">
        <v>26</v>
      </c>
    </row>
    <row r="12" spans="1:9" x14ac:dyDescent="0.25">
      <c r="A12" s="91" t="s">
        <v>141</v>
      </c>
      <c r="B12" s="91" t="s">
        <v>143</v>
      </c>
      <c r="C12" s="91" t="s">
        <v>151</v>
      </c>
      <c r="D12" s="91"/>
      <c r="E12" s="92"/>
      <c r="F12" s="92"/>
      <c r="G12" s="91"/>
      <c r="H12" s="92"/>
      <c r="I12" s="92"/>
    </row>
    <row r="13" spans="1:9" x14ac:dyDescent="0.25">
      <c r="A13" s="91" t="s">
        <v>142</v>
      </c>
      <c r="B13" s="91" t="s">
        <v>144</v>
      </c>
      <c r="C13" s="91" t="s">
        <v>145</v>
      </c>
      <c r="D13" s="91"/>
      <c r="E13" s="92"/>
      <c r="F13" s="92"/>
      <c r="G13" s="91"/>
      <c r="H13" s="92"/>
      <c r="I13" s="92"/>
    </row>
    <row r="14" spans="1:9" x14ac:dyDescent="0.25">
      <c r="A14" s="91"/>
      <c r="B14" s="91" t="s">
        <v>45</v>
      </c>
      <c r="C14" t="s">
        <v>140</v>
      </c>
      <c r="D14" s="93" t="s">
        <v>44</v>
      </c>
      <c r="E14" s="92">
        <v>36</v>
      </c>
      <c r="F14" s="92">
        <v>3459.8332999999998</v>
      </c>
      <c r="G14" s="94">
        <f>ROUND(E14*F14,2)</f>
        <v>124554</v>
      </c>
      <c r="H14" s="95">
        <f>'Oferta Mtto. Preventivo'!AE50</f>
        <v>0</v>
      </c>
      <c r="I14" s="96">
        <f t="shared" ref="I14" si="0">ROUND(E14*H14,2)</f>
        <v>0</v>
      </c>
    </row>
    <row r="15" spans="1:9" x14ac:dyDescent="0.25">
      <c r="B15" t="s">
        <v>43</v>
      </c>
      <c r="C15" t="s">
        <v>150</v>
      </c>
      <c r="D15" t="s">
        <v>44</v>
      </c>
      <c r="E15" s="75">
        <v>36</v>
      </c>
      <c r="F15" s="92">
        <f>'Oferta Mtto. Correctivo'!D48</f>
        <v>3365.4166666666683</v>
      </c>
      <c r="G15" s="94">
        <f>ROUND(E15*F15,2)</f>
        <v>121155</v>
      </c>
      <c r="H15" s="95">
        <f>'Oferta Mtto. Correctivo'!E48</f>
        <v>0</v>
      </c>
      <c r="I15" s="96">
        <f t="shared" ref="I15" si="1">ROUND(E15*H15,2)</f>
        <v>0</v>
      </c>
    </row>
  </sheetData>
  <sheetProtection algorithmName="SHA-512" hashValue="jph/XWELZJofeE2JPZiYJ2EV3SjZFYQ60DS2BJPZNDjqd8V94eQRdVE2L4fJ7NgI2zvLE9RrKTvaNMKjxktcfg==" saltValue="sPBU/6QSW/GQ1gkh3+ERs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custom" allowBlank="1" showInputMessage="1" showErrorMessage="1" error="El &quot;Precio Un ofertante&quot; no puede superar el &quot;Precio Un Licitación&quot;." sqref="H14:H15" xr:uid="{6717783F-06D9-43AE-940E-E73177727B71}">
      <formula1>H14&lt;=F14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778B5-0558-4199-A4B2-6AA91E7E55EE}">
  <dimension ref="A2:AE53"/>
  <sheetViews>
    <sheetView tabSelected="1" topLeftCell="B6" zoomScale="85" zoomScaleNormal="85" workbookViewId="0">
      <selection activeCell="E6" sqref="E6"/>
    </sheetView>
  </sheetViews>
  <sheetFormatPr baseColWidth="10" defaultColWidth="11.42578125" defaultRowHeight="15" x14ac:dyDescent="0.25"/>
  <cols>
    <col min="1" max="1" width="17.28515625" style="8" bestFit="1" customWidth="1"/>
    <col min="2" max="2" width="43.7109375" style="8" bestFit="1" customWidth="1"/>
    <col min="3" max="3" width="12.28515625" style="50" bestFit="1" customWidth="1"/>
    <col min="4" max="4" width="12.140625" style="50" customWidth="1"/>
    <col min="5" max="5" width="10.85546875" style="50" customWidth="1"/>
    <col min="6" max="6" width="15" style="50" bestFit="1" customWidth="1"/>
    <col min="7" max="8" width="10.5703125" style="50" customWidth="1"/>
    <col min="9" max="9" width="9.5703125" style="50" customWidth="1"/>
    <col min="10" max="10" width="9.7109375" style="50" customWidth="1"/>
    <col min="11" max="12" width="11.28515625" style="50" customWidth="1"/>
    <col min="13" max="13" width="9.42578125" style="50" customWidth="1"/>
    <col min="14" max="14" width="11.140625" style="50" customWidth="1"/>
    <col min="15" max="16" width="10.5703125" style="50" customWidth="1"/>
    <col min="17" max="17" width="9.85546875" style="50" customWidth="1"/>
    <col min="18" max="18" width="10.28515625" style="50" customWidth="1"/>
    <col min="19" max="19" width="5.85546875" style="50" customWidth="1"/>
    <col min="20" max="20" width="9.42578125" style="50" customWidth="1"/>
    <col min="21" max="21" width="10.140625" style="50" customWidth="1"/>
    <col min="22" max="22" width="9.7109375" style="50" customWidth="1"/>
    <col min="23" max="23" width="5.85546875" style="50" customWidth="1"/>
    <col min="24" max="24" width="9" style="50" customWidth="1"/>
    <col min="25" max="26" width="9.5703125" style="50" bestFit="1" customWidth="1"/>
    <col min="27" max="27" width="5.85546875" style="50" customWidth="1"/>
    <col min="28" max="28" width="9.140625" style="50" customWidth="1"/>
    <col min="29" max="29" width="10" style="50" customWidth="1"/>
    <col min="30" max="30" width="9.5703125" style="50" bestFit="1" customWidth="1"/>
    <col min="31" max="31" width="21" style="8" customWidth="1"/>
    <col min="32" max="16384" width="11.42578125" style="8"/>
  </cols>
  <sheetData>
    <row r="2" spans="1:31" ht="15" customHeight="1" x14ac:dyDescent="0.25">
      <c r="C2" s="111" t="s">
        <v>50</v>
      </c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</row>
    <row r="3" spans="1:31" ht="15" customHeight="1" thickBot="1" x14ac:dyDescent="0.3">
      <c r="C3" s="112" t="s">
        <v>27</v>
      </c>
      <c r="D3" s="113"/>
      <c r="E3" s="113"/>
      <c r="F3" s="114"/>
      <c r="G3" s="112" t="s">
        <v>28</v>
      </c>
      <c r="H3" s="113"/>
      <c r="I3" s="113"/>
      <c r="J3" s="114"/>
      <c r="K3" s="112" t="s">
        <v>29</v>
      </c>
      <c r="L3" s="113"/>
      <c r="M3" s="113"/>
      <c r="N3" s="114"/>
      <c r="O3" s="112" t="s">
        <v>30</v>
      </c>
      <c r="P3" s="113"/>
      <c r="Q3" s="113"/>
      <c r="R3" s="114"/>
      <c r="S3" s="112" t="s">
        <v>31</v>
      </c>
      <c r="T3" s="113"/>
      <c r="U3" s="113"/>
      <c r="V3" s="114"/>
      <c r="W3" s="112" t="s">
        <v>51</v>
      </c>
      <c r="X3" s="113"/>
      <c r="Y3" s="113"/>
      <c r="Z3" s="114"/>
      <c r="AA3" s="112" t="s">
        <v>32</v>
      </c>
      <c r="AB3" s="113"/>
      <c r="AC3" s="113"/>
      <c r="AD3" s="114"/>
      <c r="AE3" s="9"/>
    </row>
    <row r="4" spans="1:31" ht="48" thickBot="1" x14ac:dyDescent="0.3">
      <c r="A4" s="10" t="s">
        <v>33</v>
      </c>
      <c r="B4" s="10" t="s">
        <v>34</v>
      </c>
      <c r="C4" s="11" t="s">
        <v>35</v>
      </c>
      <c r="D4" s="12" t="s">
        <v>36</v>
      </c>
      <c r="E4" s="12" t="s">
        <v>37</v>
      </c>
      <c r="F4" s="11" t="s">
        <v>38</v>
      </c>
      <c r="G4" s="11" t="s">
        <v>35</v>
      </c>
      <c r="H4" s="12" t="s">
        <v>36</v>
      </c>
      <c r="I4" s="12" t="s">
        <v>37</v>
      </c>
      <c r="J4" s="11" t="s">
        <v>38</v>
      </c>
      <c r="K4" s="11" t="s">
        <v>35</v>
      </c>
      <c r="L4" s="12" t="s">
        <v>36</v>
      </c>
      <c r="M4" s="12" t="s">
        <v>37</v>
      </c>
      <c r="N4" s="11" t="s">
        <v>38</v>
      </c>
      <c r="O4" s="11" t="s">
        <v>35</v>
      </c>
      <c r="P4" s="12" t="s">
        <v>36</v>
      </c>
      <c r="Q4" s="12" t="s">
        <v>37</v>
      </c>
      <c r="R4" s="11" t="s">
        <v>38</v>
      </c>
      <c r="S4" s="11" t="s">
        <v>39</v>
      </c>
      <c r="T4" s="12" t="s">
        <v>36</v>
      </c>
      <c r="U4" s="12" t="s">
        <v>37</v>
      </c>
      <c r="V4" s="11" t="s">
        <v>38</v>
      </c>
      <c r="W4" s="11" t="s">
        <v>52</v>
      </c>
      <c r="X4" s="12" t="s">
        <v>36</v>
      </c>
      <c r="Y4" s="12" t="s">
        <v>37</v>
      </c>
      <c r="Z4" s="11" t="s">
        <v>38</v>
      </c>
      <c r="AA4" s="11" t="s">
        <v>40</v>
      </c>
      <c r="AB4" s="12" t="s">
        <v>36</v>
      </c>
      <c r="AC4" s="12" t="s">
        <v>37</v>
      </c>
      <c r="AD4" s="11" t="s">
        <v>38</v>
      </c>
      <c r="AE4" s="13" t="s">
        <v>41</v>
      </c>
    </row>
    <row r="5" spans="1:31" x14ac:dyDescent="0.25">
      <c r="A5" s="14" t="s">
        <v>53</v>
      </c>
      <c r="B5" s="15" t="s">
        <v>54</v>
      </c>
      <c r="C5" s="16">
        <v>1</v>
      </c>
      <c r="D5" s="17">
        <v>95</v>
      </c>
      <c r="E5" s="7"/>
      <c r="F5" s="18">
        <f>C5*E5*12</f>
        <v>0</v>
      </c>
      <c r="G5" s="16">
        <v>1</v>
      </c>
      <c r="H5" s="17">
        <v>102</v>
      </c>
      <c r="I5" s="1"/>
      <c r="J5" s="19">
        <f>G5*I5*4</f>
        <v>0</v>
      </c>
      <c r="K5" s="16"/>
      <c r="L5" s="20"/>
      <c r="M5" s="21"/>
      <c r="N5" s="22"/>
      <c r="O5" s="16">
        <v>1</v>
      </c>
      <c r="P5" s="17">
        <v>152</v>
      </c>
      <c r="Q5" s="1"/>
      <c r="R5" s="19">
        <f>O5*Q5</f>
        <v>0</v>
      </c>
      <c r="S5" s="16"/>
      <c r="T5" s="20"/>
      <c r="U5" s="21"/>
      <c r="V5" s="22"/>
      <c r="W5" s="16"/>
      <c r="X5" s="20"/>
      <c r="Y5" s="21"/>
      <c r="Z5" s="22"/>
      <c r="AA5" s="23"/>
      <c r="AB5" s="24"/>
      <c r="AC5" s="25"/>
      <c r="AD5" s="26"/>
      <c r="AE5" s="27">
        <f>F5+J5+N5+R5+V5+Z5+AD5</f>
        <v>0</v>
      </c>
    </row>
    <row r="6" spans="1:31" x14ac:dyDescent="0.25">
      <c r="A6" s="14" t="s">
        <v>55</v>
      </c>
      <c r="B6" s="15" t="s">
        <v>56</v>
      </c>
      <c r="C6" s="23">
        <v>1</v>
      </c>
      <c r="D6" s="28">
        <v>95</v>
      </c>
      <c r="E6" s="6"/>
      <c r="F6" s="29">
        <f>C6*E6*12</f>
        <v>0</v>
      </c>
      <c r="G6" s="23">
        <v>1</v>
      </c>
      <c r="H6" s="28">
        <v>102</v>
      </c>
      <c r="I6" s="2"/>
      <c r="J6" s="29">
        <f>G6*I6*4</f>
        <v>0</v>
      </c>
      <c r="K6" s="23"/>
      <c r="L6" s="24"/>
      <c r="M6" s="25"/>
      <c r="N6" s="26"/>
      <c r="O6" s="23">
        <v>1</v>
      </c>
      <c r="P6" s="28">
        <v>152</v>
      </c>
      <c r="Q6" s="2"/>
      <c r="R6" s="29">
        <f>O6*Q6</f>
        <v>0</v>
      </c>
      <c r="S6" s="23"/>
      <c r="T6" s="24"/>
      <c r="U6" s="25"/>
      <c r="V6" s="26"/>
      <c r="W6" s="23"/>
      <c r="X6" s="24"/>
      <c r="Y6" s="25"/>
      <c r="Z6" s="30"/>
      <c r="AA6" s="23"/>
      <c r="AB6" s="24"/>
      <c r="AC6" s="25"/>
      <c r="AD6" s="30"/>
      <c r="AE6" s="27">
        <f>F6+J6+N6+R6+V6+Z6+AD6</f>
        <v>0</v>
      </c>
    </row>
    <row r="7" spans="1:31" x14ac:dyDescent="0.25">
      <c r="A7" s="14" t="s">
        <v>57</v>
      </c>
      <c r="B7" s="15" t="s">
        <v>58</v>
      </c>
      <c r="C7" s="23"/>
      <c r="D7" s="28"/>
      <c r="E7" s="31"/>
      <c r="F7" s="26"/>
      <c r="G7" s="23">
        <v>1</v>
      </c>
      <c r="H7" s="28">
        <v>102</v>
      </c>
      <c r="I7" s="2"/>
      <c r="J7" s="29">
        <f t="shared" ref="J7:J23" si="0">G7*I7*4</f>
        <v>0</v>
      </c>
      <c r="K7" s="23"/>
      <c r="L7" s="24"/>
      <c r="M7" s="25"/>
      <c r="N7" s="30"/>
      <c r="O7" s="23"/>
      <c r="P7" s="28"/>
      <c r="Q7" s="25"/>
      <c r="R7" s="26"/>
      <c r="S7" s="23">
        <v>1</v>
      </c>
      <c r="T7" s="28">
        <v>173</v>
      </c>
      <c r="U7" s="4"/>
      <c r="V7" s="30">
        <f t="shared" ref="V7:V37" si="1">S7*U7</f>
        <v>0</v>
      </c>
      <c r="W7" s="23"/>
      <c r="X7" s="24"/>
      <c r="Y7" s="25"/>
      <c r="Z7" s="26"/>
      <c r="AA7" s="23">
        <v>1</v>
      </c>
      <c r="AB7" s="28">
        <v>214</v>
      </c>
      <c r="AC7" s="4"/>
      <c r="AD7" s="30">
        <f t="shared" ref="AD7:AD16" si="2">AA7*AC7</f>
        <v>0</v>
      </c>
      <c r="AE7" s="27">
        <f>F7+J7+N7+R7+V7+Z7+AD7</f>
        <v>0</v>
      </c>
    </row>
    <row r="8" spans="1:31" x14ac:dyDescent="0.25">
      <c r="A8" s="14" t="s">
        <v>59</v>
      </c>
      <c r="B8" s="15" t="s">
        <v>60</v>
      </c>
      <c r="C8" s="23"/>
      <c r="D8" s="28"/>
      <c r="E8" s="31"/>
      <c r="F8" s="29"/>
      <c r="G8" s="23">
        <v>1</v>
      </c>
      <c r="H8" s="28">
        <v>102</v>
      </c>
      <c r="I8" s="2"/>
      <c r="J8" s="29">
        <f t="shared" si="0"/>
        <v>0</v>
      </c>
      <c r="K8" s="23"/>
      <c r="L8" s="24"/>
      <c r="M8" s="25"/>
      <c r="N8" s="26"/>
      <c r="O8" s="23"/>
      <c r="P8" s="28"/>
      <c r="Q8" s="25"/>
      <c r="R8" s="30"/>
      <c r="S8" s="23">
        <v>1</v>
      </c>
      <c r="T8" s="28">
        <v>173</v>
      </c>
      <c r="U8" s="4"/>
      <c r="V8" s="30">
        <f t="shared" si="1"/>
        <v>0</v>
      </c>
      <c r="W8" s="23"/>
      <c r="X8" s="24"/>
      <c r="Y8" s="25"/>
      <c r="Z8" s="30"/>
      <c r="AA8" s="23">
        <v>1</v>
      </c>
      <c r="AB8" s="28">
        <v>214</v>
      </c>
      <c r="AC8" s="4"/>
      <c r="AD8" s="30">
        <f t="shared" si="2"/>
        <v>0</v>
      </c>
      <c r="AE8" s="27">
        <f t="shared" ref="AE8:AE48" si="3">F8+J8+N8+R8+V8+Z8+AD8</f>
        <v>0</v>
      </c>
    </row>
    <row r="9" spans="1:31" x14ac:dyDescent="0.25">
      <c r="A9" s="14" t="s">
        <v>61</v>
      </c>
      <c r="B9" s="15" t="s">
        <v>62</v>
      </c>
      <c r="C9" s="23"/>
      <c r="D9" s="28"/>
      <c r="E9" s="31"/>
      <c r="F9" s="26"/>
      <c r="G9" s="23">
        <v>1</v>
      </c>
      <c r="H9" s="28">
        <v>102</v>
      </c>
      <c r="I9" s="2"/>
      <c r="J9" s="29">
        <f t="shared" si="0"/>
        <v>0</v>
      </c>
      <c r="K9" s="23"/>
      <c r="L9" s="24"/>
      <c r="M9" s="25"/>
      <c r="N9" s="30"/>
      <c r="O9" s="23"/>
      <c r="P9" s="28"/>
      <c r="Q9" s="25"/>
      <c r="R9" s="26"/>
      <c r="S9" s="23">
        <v>1</v>
      </c>
      <c r="T9" s="28">
        <v>173</v>
      </c>
      <c r="U9" s="4"/>
      <c r="V9" s="30">
        <f t="shared" si="1"/>
        <v>0</v>
      </c>
      <c r="W9" s="23"/>
      <c r="X9" s="24"/>
      <c r="Y9" s="25"/>
      <c r="Z9" s="30"/>
      <c r="AA9" s="23">
        <v>1</v>
      </c>
      <c r="AB9" s="28">
        <v>214</v>
      </c>
      <c r="AC9" s="4"/>
      <c r="AD9" s="30">
        <f t="shared" si="2"/>
        <v>0</v>
      </c>
      <c r="AE9" s="27">
        <f t="shared" si="3"/>
        <v>0</v>
      </c>
    </row>
    <row r="10" spans="1:31" x14ac:dyDescent="0.25">
      <c r="A10" s="14" t="s">
        <v>63</v>
      </c>
      <c r="B10" s="15" t="s">
        <v>64</v>
      </c>
      <c r="C10" s="23"/>
      <c r="D10" s="28"/>
      <c r="E10" s="31"/>
      <c r="F10" s="29"/>
      <c r="G10" s="23">
        <v>1</v>
      </c>
      <c r="H10" s="28">
        <v>102</v>
      </c>
      <c r="I10" s="2"/>
      <c r="J10" s="29">
        <f t="shared" si="0"/>
        <v>0</v>
      </c>
      <c r="K10" s="23"/>
      <c r="L10" s="24"/>
      <c r="M10" s="25"/>
      <c r="N10" s="26"/>
      <c r="O10" s="23"/>
      <c r="P10" s="28"/>
      <c r="Q10" s="25"/>
      <c r="R10" s="30"/>
      <c r="S10" s="23">
        <v>1</v>
      </c>
      <c r="T10" s="28">
        <v>173</v>
      </c>
      <c r="U10" s="4"/>
      <c r="V10" s="30">
        <f t="shared" si="1"/>
        <v>0</v>
      </c>
      <c r="W10" s="23"/>
      <c r="X10" s="24"/>
      <c r="Y10" s="25"/>
      <c r="Z10" s="26"/>
      <c r="AA10" s="23">
        <v>1</v>
      </c>
      <c r="AB10" s="28">
        <v>214</v>
      </c>
      <c r="AC10" s="4"/>
      <c r="AD10" s="30">
        <f t="shared" si="2"/>
        <v>0</v>
      </c>
      <c r="AE10" s="27">
        <f t="shared" si="3"/>
        <v>0</v>
      </c>
    </row>
    <row r="11" spans="1:31" x14ac:dyDescent="0.25">
      <c r="A11" s="14" t="s">
        <v>65</v>
      </c>
      <c r="B11" s="15" t="s">
        <v>66</v>
      </c>
      <c r="C11" s="23"/>
      <c r="D11" s="28"/>
      <c r="E11" s="31"/>
      <c r="F11" s="26"/>
      <c r="G11" s="23">
        <v>1</v>
      </c>
      <c r="H11" s="28">
        <v>102</v>
      </c>
      <c r="I11" s="2"/>
      <c r="J11" s="29">
        <f t="shared" si="0"/>
        <v>0</v>
      </c>
      <c r="K11" s="23"/>
      <c r="L11" s="24"/>
      <c r="M11" s="25"/>
      <c r="N11" s="26"/>
      <c r="O11" s="23"/>
      <c r="P11" s="28"/>
      <c r="Q11" s="25"/>
      <c r="R11" s="30"/>
      <c r="S11" s="23">
        <v>1</v>
      </c>
      <c r="T11" s="28">
        <v>173</v>
      </c>
      <c r="U11" s="4"/>
      <c r="V11" s="30">
        <f t="shared" si="1"/>
        <v>0</v>
      </c>
      <c r="W11" s="23"/>
      <c r="X11" s="24"/>
      <c r="Y11" s="25"/>
      <c r="Z11" s="30"/>
      <c r="AA11" s="23">
        <v>1</v>
      </c>
      <c r="AB11" s="28">
        <v>214</v>
      </c>
      <c r="AC11" s="4"/>
      <c r="AD11" s="30">
        <f t="shared" si="2"/>
        <v>0</v>
      </c>
      <c r="AE11" s="27">
        <f t="shared" si="3"/>
        <v>0</v>
      </c>
    </row>
    <row r="12" spans="1:31" x14ac:dyDescent="0.25">
      <c r="A12" s="14" t="s">
        <v>67</v>
      </c>
      <c r="B12" s="15" t="s">
        <v>68</v>
      </c>
      <c r="C12" s="23"/>
      <c r="D12" s="28"/>
      <c r="E12" s="31"/>
      <c r="F12" s="29"/>
      <c r="G12" s="23">
        <v>1</v>
      </c>
      <c r="H12" s="28">
        <v>102</v>
      </c>
      <c r="I12" s="2"/>
      <c r="J12" s="29">
        <f t="shared" si="0"/>
        <v>0</v>
      </c>
      <c r="K12" s="23"/>
      <c r="L12" s="24"/>
      <c r="M12" s="25"/>
      <c r="N12" s="26"/>
      <c r="O12" s="23"/>
      <c r="P12" s="28"/>
      <c r="Q12" s="25"/>
      <c r="R12" s="30"/>
      <c r="S12" s="23">
        <v>1</v>
      </c>
      <c r="T12" s="28">
        <v>173</v>
      </c>
      <c r="U12" s="4"/>
      <c r="V12" s="30">
        <f t="shared" si="1"/>
        <v>0</v>
      </c>
      <c r="W12" s="23"/>
      <c r="X12" s="24"/>
      <c r="Y12" s="25"/>
      <c r="Z12" s="26"/>
      <c r="AA12" s="23">
        <v>1</v>
      </c>
      <c r="AB12" s="28">
        <v>214</v>
      </c>
      <c r="AC12" s="4"/>
      <c r="AD12" s="30">
        <f t="shared" si="2"/>
        <v>0</v>
      </c>
      <c r="AE12" s="27">
        <f t="shared" si="3"/>
        <v>0</v>
      </c>
    </row>
    <row r="13" spans="1:31" x14ac:dyDescent="0.25">
      <c r="A13" s="14" t="s">
        <v>69</v>
      </c>
      <c r="B13" s="15" t="s">
        <v>70</v>
      </c>
      <c r="C13" s="23"/>
      <c r="D13" s="28"/>
      <c r="E13" s="31"/>
      <c r="F13" s="26"/>
      <c r="G13" s="23">
        <v>1</v>
      </c>
      <c r="H13" s="28">
        <v>102</v>
      </c>
      <c r="I13" s="2"/>
      <c r="J13" s="29">
        <f t="shared" si="0"/>
        <v>0</v>
      </c>
      <c r="K13" s="23"/>
      <c r="L13" s="24"/>
      <c r="M13" s="25"/>
      <c r="N13" s="30"/>
      <c r="O13" s="23"/>
      <c r="P13" s="28"/>
      <c r="Q13" s="25"/>
      <c r="R13" s="30"/>
      <c r="S13" s="23">
        <v>1</v>
      </c>
      <c r="T13" s="28">
        <v>173</v>
      </c>
      <c r="U13" s="4"/>
      <c r="V13" s="30">
        <f t="shared" si="1"/>
        <v>0</v>
      </c>
      <c r="W13" s="23"/>
      <c r="X13" s="24"/>
      <c r="Y13" s="25"/>
      <c r="Z13" s="30"/>
      <c r="AA13" s="23">
        <v>1</v>
      </c>
      <c r="AB13" s="28">
        <v>214</v>
      </c>
      <c r="AC13" s="4"/>
      <c r="AD13" s="30">
        <f t="shared" si="2"/>
        <v>0</v>
      </c>
      <c r="AE13" s="27">
        <f t="shared" si="3"/>
        <v>0</v>
      </c>
    </row>
    <row r="14" spans="1:31" x14ac:dyDescent="0.25">
      <c r="A14" s="14" t="s">
        <v>71</v>
      </c>
      <c r="B14" s="15" t="s">
        <v>72</v>
      </c>
      <c r="C14" s="23"/>
      <c r="D14" s="28"/>
      <c r="E14" s="31"/>
      <c r="F14" s="26"/>
      <c r="G14" s="23">
        <v>1</v>
      </c>
      <c r="H14" s="28">
        <v>102</v>
      </c>
      <c r="I14" s="2"/>
      <c r="J14" s="29">
        <f t="shared" si="0"/>
        <v>0</v>
      </c>
      <c r="K14" s="23"/>
      <c r="L14" s="24"/>
      <c r="M14" s="25"/>
      <c r="N14" s="30"/>
      <c r="O14" s="23"/>
      <c r="P14" s="28"/>
      <c r="Q14" s="25"/>
      <c r="R14" s="26"/>
      <c r="S14" s="23">
        <v>1</v>
      </c>
      <c r="T14" s="28">
        <v>173</v>
      </c>
      <c r="U14" s="4"/>
      <c r="V14" s="30">
        <f t="shared" si="1"/>
        <v>0</v>
      </c>
      <c r="W14" s="23"/>
      <c r="X14" s="24"/>
      <c r="Y14" s="25"/>
      <c r="Z14" s="30"/>
      <c r="AA14" s="23">
        <v>1</v>
      </c>
      <c r="AB14" s="28">
        <v>214</v>
      </c>
      <c r="AC14" s="4"/>
      <c r="AD14" s="30">
        <f t="shared" si="2"/>
        <v>0</v>
      </c>
      <c r="AE14" s="27">
        <f t="shared" si="3"/>
        <v>0</v>
      </c>
    </row>
    <row r="15" spans="1:31" x14ac:dyDescent="0.25">
      <c r="A15" s="14" t="s">
        <v>73</v>
      </c>
      <c r="B15" s="15" t="s">
        <v>74</v>
      </c>
      <c r="C15" s="23"/>
      <c r="D15" s="28"/>
      <c r="E15" s="31"/>
      <c r="F15" s="29"/>
      <c r="G15" s="23">
        <v>1</v>
      </c>
      <c r="H15" s="28">
        <v>102</v>
      </c>
      <c r="I15" s="2"/>
      <c r="J15" s="29">
        <f t="shared" si="0"/>
        <v>0</v>
      </c>
      <c r="K15" s="23"/>
      <c r="L15" s="24"/>
      <c r="M15" s="25"/>
      <c r="N15" s="26"/>
      <c r="O15" s="23"/>
      <c r="P15" s="28"/>
      <c r="Q15" s="25"/>
      <c r="R15" s="30"/>
      <c r="S15" s="23">
        <v>1</v>
      </c>
      <c r="T15" s="28">
        <v>173</v>
      </c>
      <c r="U15" s="4"/>
      <c r="V15" s="30">
        <f t="shared" si="1"/>
        <v>0</v>
      </c>
      <c r="W15" s="23"/>
      <c r="X15" s="24"/>
      <c r="Y15" s="25"/>
      <c r="Z15" s="26"/>
      <c r="AA15" s="23">
        <v>1</v>
      </c>
      <c r="AB15" s="28">
        <v>214</v>
      </c>
      <c r="AC15" s="4"/>
      <c r="AD15" s="30">
        <f t="shared" si="2"/>
        <v>0</v>
      </c>
      <c r="AE15" s="27">
        <f t="shared" si="3"/>
        <v>0</v>
      </c>
    </row>
    <row r="16" spans="1:31" x14ac:dyDescent="0.25">
      <c r="A16" s="14" t="s">
        <v>75</v>
      </c>
      <c r="B16" s="15" t="s">
        <v>76</v>
      </c>
      <c r="C16" s="23"/>
      <c r="D16" s="28"/>
      <c r="E16" s="31"/>
      <c r="F16" s="26"/>
      <c r="G16" s="23">
        <v>1</v>
      </c>
      <c r="H16" s="28">
        <v>102</v>
      </c>
      <c r="I16" s="2"/>
      <c r="J16" s="29">
        <f t="shared" si="0"/>
        <v>0</v>
      </c>
      <c r="K16" s="23"/>
      <c r="L16" s="24"/>
      <c r="M16" s="25"/>
      <c r="N16" s="30"/>
      <c r="O16" s="23"/>
      <c r="P16" s="28"/>
      <c r="Q16" s="25"/>
      <c r="R16" s="26"/>
      <c r="S16" s="23">
        <v>1</v>
      </c>
      <c r="T16" s="28">
        <v>173</v>
      </c>
      <c r="U16" s="4"/>
      <c r="V16" s="30">
        <f t="shared" si="1"/>
        <v>0</v>
      </c>
      <c r="W16" s="23"/>
      <c r="X16" s="28"/>
      <c r="Y16" s="32"/>
      <c r="Z16" s="30"/>
      <c r="AA16" s="23">
        <v>1</v>
      </c>
      <c r="AB16" s="28">
        <v>214</v>
      </c>
      <c r="AC16" s="4"/>
      <c r="AD16" s="30">
        <f t="shared" si="2"/>
        <v>0</v>
      </c>
      <c r="AE16" s="27">
        <f t="shared" si="3"/>
        <v>0</v>
      </c>
    </row>
    <row r="17" spans="1:31" x14ac:dyDescent="0.25">
      <c r="A17" s="14" t="s">
        <v>77</v>
      </c>
      <c r="B17" s="15" t="s">
        <v>78</v>
      </c>
      <c r="C17" s="33"/>
      <c r="D17" s="34"/>
      <c r="E17" s="31"/>
      <c r="F17" s="29"/>
      <c r="G17" s="23">
        <v>1</v>
      </c>
      <c r="H17" s="28">
        <v>102</v>
      </c>
      <c r="I17" s="2"/>
      <c r="J17" s="29">
        <f t="shared" si="0"/>
        <v>0</v>
      </c>
      <c r="K17" s="23">
        <v>1</v>
      </c>
      <c r="L17" s="28">
        <v>130</v>
      </c>
      <c r="M17" s="4"/>
      <c r="N17" s="30">
        <f>K17*M17*2</f>
        <v>0</v>
      </c>
      <c r="O17" s="23">
        <v>1</v>
      </c>
      <c r="P17" s="28">
        <v>152</v>
      </c>
      <c r="Q17" s="2"/>
      <c r="R17" s="30">
        <f>O17*Q17</f>
        <v>0</v>
      </c>
      <c r="S17" s="23">
        <v>1</v>
      </c>
      <c r="T17" s="28">
        <v>173</v>
      </c>
      <c r="U17" s="4"/>
      <c r="V17" s="30">
        <f>S17*U17</f>
        <v>0</v>
      </c>
      <c r="W17" s="23">
        <v>1</v>
      </c>
      <c r="X17" s="28">
        <v>200</v>
      </c>
      <c r="Y17" s="4"/>
      <c r="Z17" s="30">
        <f>W17*Y17</f>
        <v>0</v>
      </c>
      <c r="AA17" s="23"/>
      <c r="AB17" s="28"/>
      <c r="AC17" s="32"/>
      <c r="AD17" s="26"/>
      <c r="AE17" s="27">
        <f t="shared" si="3"/>
        <v>0</v>
      </c>
    </row>
    <row r="18" spans="1:31" x14ac:dyDescent="0.25">
      <c r="A18" s="14" t="s">
        <v>79</v>
      </c>
      <c r="B18" s="15" t="s">
        <v>80</v>
      </c>
      <c r="C18" s="23"/>
      <c r="D18" s="28"/>
      <c r="E18" s="31"/>
      <c r="F18" s="26"/>
      <c r="G18" s="23">
        <v>1</v>
      </c>
      <c r="H18" s="28">
        <v>102</v>
      </c>
      <c r="I18" s="2"/>
      <c r="J18" s="29">
        <f t="shared" si="0"/>
        <v>0</v>
      </c>
      <c r="K18" s="23"/>
      <c r="L18" s="28"/>
      <c r="M18" s="32"/>
      <c r="N18" s="26"/>
      <c r="O18" s="23"/>
      <c r="P18" s="28"/>
      <c r="Q18" s="25"/>
      <c r="R18" s="30"/>
      <c r="S18" s="23">
        <v>1</v>
      </c>
      <c r="T18" s="28">
        <v>173</v>
      </c>
      <c r="U18" s="4"/>
      <c r="V18" s="30">
        <f t="shared" si="1"/>
        <v>0</v>
      </c>
      <c r="W18" s="23"/>
      <c r="X18" s="28"/>
      <c r="Y18" s="32"/>
      <c r="Z18" s="26"/>
      <c r="AA18" s="23">
        <v>1</v>
      </c>
      <c r="AB18" s="28">
        <v>214</v>
      </c>
      <c r="AC18" s="4"/>
      <c r="AD18" s="30">
        <f t="shared" ref="AD18:AD23" si="4">AA18*AC18</f>
        <v>0</v>
      </c>
      <c r="AE18" s="27">
        <f t="shared" si="3"/>
        <v>0</v>
      </c>
    </row>
    <row r="19" spans="1:31" x14ac:dyDescent="0.25">
      <c r="A19" s="14" t="s">
        <v>81</v>
      </c>
      <c r="B19" s="15" t="s">
        <v>82</v>
      </c>
      <c r="C19" s="23"/>
      <c r="D19" s="28"/>
      <c r="E19" s="31"/>
      <c r="F19" s="26"/>
      <c r="G19" s="23">
        <v>1</v>
      </c>
      <c r="H19" s="28">
        <v>102</v>
      </c>
      <c r="I19" s="2"/>
      <c r="J19" s="29">
        <f t="shared" si="0"/>
        <v>0</v>
      </c>
      <c r="K19" s="23"/>
      <c r="L19" s="28"/>
      <c r="M19" s="32"/>
      <c r="N19" s="26"/>
      <c r="O19" s="23"/>
      <c r="P19" s="28"/>
      <c r="Q19" s="25"/>
      <c r="R19" s="30"/>
      <c r="S19" s="23">
        <v>1</v>
      </c>
      <c r="T19" s="28">
        <v>173</v>
      </c>
      <c r="U19" s="4"/>
      <c r="V19" s="30">
        <f t="shared" si="1"/>
        <v>0</v>
      </c>
      <c r="W19" s="23"/>
      <c r="X19" s="28"/>
      <c r="Y19" s="32"/>
      <c r="Z19" s="30"/>
      <c r="AA19" s="23">
        <v>1</v>
      </c>
      <c r="AB19" s="28">
        <v>214</v>
      </c>
      <c r="AC19" s="4"/>
      <c r="AD19" s="30">
        <f t="shared" si="4"/>
        <v>0</v>
      </c>
      <c r="AE19" s="27">
        <f t="shared" si="3"/>
        <v>0</v>
      </c>
    </row>
    <row r="20" spans="1:31" x14ac:dyDescent="0.25">
      <c r="A20" s="14" t="s">
        <v>83</v>
      </c>
      <c r="B20" s="15" t="s">
        <v>84</v>
      </c>
      <c r="C20" s="23"/>
      <c r="D20" s="28"/>
      <c r="E20" s="31"/>
      <c r="F20" s="26"/>
      <c r="G20" s="23">
        <v>1</v>
      </c>
      <c r="H20" s="28">
        <v>102</v>
      </c>
      <c r="I20" s="2"/>
      <c r="J20" s="29">
        <f t="shared" si="0"/>
        <v>0</v>
      </c>
      <c r="K20" s="23"/>
      <c r="L20" s="28"/>
      <c r="M20" s="32"/>
      <c r="N20" s="26"/>
      <c r="O20" s="23"/>
      <c r="P20" s="28"/>
      <c r="Q20" s="25"/>
      <c r="R20" s="30"/>
      <c r="S20" s="23">
        <v>1</v>
      </c>
      <c r="T20" s="28">
        <v>173</v>
      </c>
      <c r="U20" s="4"/>
      <c r="V20" s="30">
        <f t="shared" si="1"/>
        <v>0</v>
      </c>
      <c r="W20" s="23"/>
      <c r="X20" s="28"/>
      <c r="Y20" s="32"/>
      <c r="Z20" s="26"/>
      <c r="AA20" s="23">
        <v>1</v>
      </c>
      <c r="AB20" s="28">
        <v>214</v>
      </c>
      <c r="AC20" s="4"/>
      <c r="AD20" s="30">
        <f t="shared" si="4"/>
        <v>0</v>
      </c>
      <c r="AE20" s="27">
        <f t="shared" si="3"/>
        <v>0</v>
      </c>
    </row>
    <row r="21" spans="1:31" x14ac:dyDescent="0.25">
      <c r="A21" s="14" t="s">
        <v>85</v>
      </c>
      <c r="B21" s="15" t="s">
        <v>86</v>
      </c>
      <c r="C21" s="23"/>
      <c r="D21" s="28"/>
      <c r="E21" s="31"/>
      <c r="F21" s="29"/>
      <c r="G21" s="23">
        <v>1</v>
      </c>
      <c r="H21" s="28">
        <v>102</v>
      </c>
      <c r="I21" s="2"/>
      <c r="J21" s="29">
        <f t="shared" si="0"/>
        <v>0</v>
      </c>
      <c r="K21" s="23"/>
      <c r="L21" s="28"/>
      <c r="M21" s="32"/>
      <c r="N21" s="26"/>
      <c r="O21" s="23"/>
      <c r="P21" s="28"/>
      <c r="Q21" s="25"/>
      <c r="R21" s="30"/>
      <c r="S21" s="23">
        <v>1</v>
      </c>
      <c r="T21" s="28">
        <v>173</v>
      </c>
      <c r="U21" s="4"/>
      <c r="V21" s="30">
        <f t="shared" si="1"/>
        <v>0</v>
      </c>
      <c r="W21" s="23"/>
      <c r="X21" s="28"/>
      <c r="Y21" s="32"/>
      <c r="Z21" s="30"/>
      <c r="AA21" s="23">
        <v>1</v>
      </c>
      <c r="AB21" s="28">
        <v>214</v>
      </c>
      <c r="AC21" s="4"/>
      <c r="AD21" s="30">
        <f t="shared" si="4"/>
        <v>0</v>
      </c>
      <c r="AE21" s="27">
        <f t="shared" si="3"/>
        <v>0</v>
      </c>
    </row>
    <row r="22" spans="1:31" x14ac:dyDescent="0.25">
      <c r="A22" s="14" t="s">
        <v>87</v>
      </c>
      <c r="B22" s="15" t="s">
        <v>88</v>
      </c>
      <c r="C22" s="23"/>
      <c r="D22" s="28"/>
      <c r="E22" s="31"/>
      <c r="F22" s="29"/>
      <c r="G22" s="23">
        <v>1</v>
      </c>
      <c r="H22" s="28">
        <v>102</v>
      </c>
      <c r="I22" s="2"/>
      <c r="J22" s="29">
        <f t="shared" si="0"/>
        <v>0</v>
      </c>
      <c r="K22" s="23"/>
      <c r="L22" s="28"/>
      <c r="M22" s="32"/>
      <c r="N22" s="30"/>
      <c r="O22" s="23"/>
      <c r="P22" s="28"/>
      <c r="Q22" s="25"/>
      <c r="R22" s="26"/>
      <c r="S22" s="23">
        <v>1</v>
      </c>
      <c r="T22" s="28">
        <v>173</v>
      </c>
      <c r="U22" s="4"/>
      <c r="V22" s="30">
        <f t="shared" si="1"/>
        <v>0</v>
      </c>
      <c r="W22" s="23"/>
      <c r="X22" s="28"/>
      <c r="Y22" s="32"/>
      <c r="Z22" s="30"/>
      <c r="AA22" s="23">
        <v>1</v>
      </c>
      <c r="AB22" s="28">
        <v>214</v>
      </c>
      <c r="AC22" s="4"/>
      <c r="AD22" s="30">
        <f t="shared" si="4"/>
        <v>0</v>
      </c>
      <c r="AE22" s="27">
        <f t="shared" si="3"/>
        <v>0</v>
      </c>
    </row>
    <row r="23" spans="1:31" x14ac:dyDescent="0.25">
      <c r="A23" s="14" t="s">
        <v>89</v>
      </c>
      <c r="B23" s="15" t="s">
        <v>90</v>
      </c>
      <c r="C23" s="23"/>
      <c r="D23" s="28"/>
      <c r="E23" s="31"/>
      <c r="F23" s="26"/>
      <c r="G23" s="23">
        <v>1</v>
      </c>
      <c r="H23" s="28">
        <v>102</v>
      </c>
      <c r="I23" s="2"/>
      <c r="J23" s="29">
        <f t="shared" si="0"/>
        <v>0</v>
      </c>
      <c r="K23" s="23"/>
      <c r="L23" s="28"/>
      <c r="M23" s="32"/>
      <c r="N23" s="26"/>
      <c r="O23" s="23"/>
      <c r="P23" s="28"/>
      <c r="Q23" s="25"/>
      <c r="R23" s="30"/>
      <c r="S23" s="23">
        <v>1</v>
      </c>
      <c r="T23" s="28">
        <v>173</v>
      </c>
      <c r="U23" s="4"/>
      <c r="V23" s="30">
        <f t="shared" si="1"/>
        <v>0</v>
      </c>
      <c r="W23" s="23"/>
      <c r="X23" s="28"/>
      <c r="Y23" s="32"/>
      <c r="Z23" s="26"/>
      <c r="AA23" s="23">
        <v>1</v>
      </c>
      <c r="AB23" s="28">
        <v>214</v>
      </c>
      <c r="AC23" s="4"/>
      <c r="AD23" s="30">
        <f t="shared" si="4"/>
        <v>0</v>
      </c>
      <c r="AE23" s="27">
        <f t="shared" si="3"/>
        <v>0</v>
      </c>
    </row>
    <row r="24" spans="1:31" x14ac:dyDescent="0.25">
      <c r="A24" s="14" t="s">
        <v>91</v>
      </c>
      <c r="B24" s="15" t="s">
        <v>92</v>
      </c>
      <c r="C24" s="23"/>
      <c r="D24" s="28"/>
      <c r="E24" s="31"/>
      <c r="F24" s="26"/>
      <c r="G24" s="23"/>
      <c r="H24" s="28"/>
      <c r="I24" s="25"/>
      <c r="J24" s="30"/>
      <c r="K24" s="23"/>
      <c r="L24" s="28"/>
      <c r="M24" s="32"/>
      <c r="N24" s="26"/>
      <c r="O24" s="23">
        <v>1</v>
      </c>
      <c r="P24" s="28">
        <v>152</v>
      </c>
      <c r="Q24" s="2"/>
      <c r="R24" s="30">
        <f t="shared" ref="R24:R45" si="5">O24*Q24</f>
        <v>0</v>
      </c>
      <c r="S24" s="23"/>
      <c r="T24" s="28"/>
      <c r="U24" s="32"/>
      <c r="V24" s="30"/>
      <c r="W24" s="23"/>
      <c r="X24" s="28"/>
      <c r="Y24" s="32"/>
      <c r="Z24" s="30"/>
      <c r="AA24" s="23"/>
      <c r="AB24" s="28"/>
      <c r="AC24" s="32"/>
      <c r="AD24" s="30"/>
      <c r="AE24" s="27">
        <f t="shared" si="3"/>
        <v>0</v>
      </c>
    </row>
    <row r="25" spans="1:31" x14ac:dyDescent="0.25">
      <c r="A25" s="14" t="s">
        <v>93</v>
      </c>
      <c r="B25" s="15" t="s">
        <v>94</v>
      </c>
      <c r="C25" s="23"/>
      <c r="D25" s="28"/>
      <c r="E25" s="31"/>
      <c r="F25" s="26"/>
      <c r="G25" s="23">
        <v>1</v>
      </c>
      <c r="H25" s="28">
        <v>102</v>
      </c>
      <c r="I25" s="2"/>
      <c r="J25" s="30">
        <f>G25*I25*4</f>
        <v>0</v>
      </c>
      <c r="K25" s="23">
        <v>1</v>
      </c>
      <c r="L25" s="28">
        <v>130</v>
      </c>
      <c r="M25" s="4"/>
      <c r="N25" s="30">
        <f>K25*M25*2</f>
        <v>0</v>
      </c>
      <c r="O25" s="23">
        <v>1</v>
      </c>
      <c r="P25" s="28">
        <v>152</v>
      </c>
      <c r="Q25" s="2"/>
      <c r="R25" s="30">
        <f t="shared" si="5"/>
        <v>0</v>
      </c>
      <c r="S25" s="23"/>
      <c r="T25" s="28"/>
      <c r="U25" s="32"/>
      <c r="V25" s="30"/>
      <c r="W25" s="23"/>
      <c r="X25" s="28"/>
      <c r="Y25" s="32"/>
      <c r="Z25" s="26"/>
      <c r="AA25" s="23">
        <v>1</v>
      </c>
      <c r="AB25" s="28">
        <v>214</v>
      </c>
      <c r="AC25" s="4"/>
      <c r="AD25" s="30">
        <f t="shared" ref="AD25:AD29" si="6">AA25*AC25</f>
        <v>0</v>
      </c>
      <c r="AE25" s="27">
        <f t="shared" si="3"/>
        <v>0</v>
      </c>
    </row>
    <row r="26" spans="1:31" x14ac:dyDescent="0.25">
      <c r="A26" s="14" t="s">
        <v>95</v>
      </c>
      <c r="B26" s="15" t="s">
        <v>96</v>
      </c>
      <c r="C26" s="23"/>
      <c r="D26" s="28"/>
      <c r="E26" s="31"/>
      <c r="F26" s="26"/>
      <c r="G26" s="23">
        <v>1</v>
      </c>
      <c r="H26" s="28">
        <v>102</v>
      </c>
      <c r="I26" s="2"/>
      <c r="J26" s="30">
        <f t="shared" ref="J26:J30" si="7">G26*I26*4</f>
        <v>0</v>
      </c>
      <c r="K26" s="23"/>
      <c r="L26" s="28"/>
      <c r="M26" s="32"/>
      <c r="N26" s="30"/>
      <c r="O26" s="23"/>
      <c r="P26" s="28"/>
      <c r="Q26" s="25"/>
      <c r="R26" s="30"/>
      <c r="S26" s="23">
        <v>1</v>
      </c>
      <c r="T26" s="28">
        <v>173</v>
      </c>
      <c r="U26" s="4"/>
      <c r="V26" s="30">
        <f t="shared" si="1"/>
        <v>0</v>
      </c>
      <c r="W26" s="23"/>
      <c r="X26" s="28"/>
      <c r="Y26" s="32"/>
      <c r="Z26" s="30"/>
      <c r="AA26" s="23">
        <v>1</v>
      </c>
      <c r="AB26" s="28">
        <v>214</v>
      </c>
      <c r="AC26" s="4"/>
      <c r="AD26" s="30">
        <f t="shared" si="6"/>
        <v>0</v>
      </c>
      <c r="AE26" s="27">
        <f t="shared" si="3"/>
        <v>0</v>
      </c>
    </row>
    <row r="27" spans="1:31" x14ac:dyDescent="0.25">
      <c r="A27" s="14" t="s">
        <v>97</v>
      </c>
      <c r="B27" s="15" t="s">
        <v>98</v>
      </c>
      <c r="C27" s="23"/>
      <c r="D27" s="28"/>
      <c r="E27" s="31"/>
      <c r="F27" s="26"/>
      <c r="G27" s="23">
        <v>1</v>
      </c>
      <c r="H27" s="28">
        <v>102</v>
      </c>
      <c r="I27" s="2"/>
      <c r="J27" s="30">
        <f t="shared" si="7"/>
        <v>0</v>
      </c>
      <c r="K27" s="23"/>
      <c r="L27" s="28"/>
      <c r="M27" s="32"/>
      <c r="N27" s="30"/>
      <c r="O27" s="23"/>
      <c r="P27" s="28"/>
      <c r="Q27" s="25"/>
      <c r="R27" s="30"/>
      <c r="S27" s="23">
        <v>1</v>
      </c>
      <c r="T27" s="28">
        <v>173</v>
      </c>
      <c r="U27" s="4"/>
      <c r="V27" s="30">
        <f t="shared" si="1"/>
        <v>0</v>
      </c>
      <c r="W27" s="23"/>
      <c r="X27" s="28"/>
      <c r="Y27" s="32"/>
      <c r="Z27" s="30"/>
      <c r="AA27" s="23">
        <v>1</v>
      </c>
      <c r="AB27" s="28">
        <v>214</v>
      </c>
      <c r="AC27" s="4"/>
      <c r="AD27" s="30">
        <f t="shared" si="6"/>
        <v>0</v>
      </c>
      <c r="AE27" s="27">
        <f t="shared" si="3"/>
        <v>0</v>
      </c>
    </row>
    <row r="28" spans="1:31" x14ac:dyDescent="0.25">
      <c r="A28" s="14" t="s">
        <v>99</v>
      </c>
      <c r="B28" s="15" t="s">
        <v>100</v>
      </c>
      <c r="C28" s="23"/>
      <c r="D28" s="28"/>
      <c r="E28" s="31"/>
      <c r="F28" s="26"/>
      <c r="G28" s="23">
        <v>1</v>
      </c>
      <c r="H28" s="28">
        <v>102</v>
      </c>
      <c r="I28" s="2"/>
      <c r="J28" s="30">
        <f t="shared" si="7"/>
        <v>0</v>
      </c>
      <c r="K28" s="23"/>
      <c r="L28" s="28"/>
      <c r="M28" s="32"/>
      <c r="N28" s="30"/>
      <c r="O28" s="23"/>
      <c r="P28" s="28"/>
      <c r="Q28" s="25"/>
      <c r="R28" s="30"/>
      <c r="S28" s="23">
        <v>1</v>
      </c>
      <c r="T28" s="28">
        <v>173</v>
      </c>
      <c r="U28" s="4"/>
      <c r="V28" s="30">
        <f t="shared" si="1"/>
        <v>0</v>
      </c>
      <c r="W28" s="23"/>
      <c r="X28" s="28"/>
      <c r="Y28" s="32"/>
      <c r="Z28" s="26"/>
      <c r="AA28" s="23">
        <v>1</v>
      </c>
      <c r="AB28" s="28">
        <v>214</v>
      </c>
      <c r="AC28" s="4"/>
      <c r="AD28" s="30">
        <f t="shared" si="6"/>
        <v>0</v>
      </c>
      <c r="AE28" s="27">
        <f t="shared" si="3"/>
        <v>0</v>
      </c>
    </row>
    <row r="29" spans="1:31" x14ac:dyDescent="0.25">
      <c r="A29" s="14" t="s">
        <v>101</v>
      </c>
      <c r="B29" s="15" t="s">
        <v>102</v>
      </c>
      <c r="C29" s="23"/>
      <c r="D29" s="28"/>
      <c r="E29" s="31"/>
      <c r="F29" s="26"/>
      <c r="G29" s="23">
        <v>1</v>
      </c>
      <c r="H29" s="28">
        <v>102</v>
      </c>
      <c r="I29" s="2"/>
      <c r="J29" s="30">
        <f t="shared" si="7"/>
        <v>0</v>
      </c>
      <c r="K29" s="23"/>
      <c r="L29" s="28"/>
      <c r="M29" s="32"/>
      <c r="N29" s="30"/>
      <c r="O29" s="23"/>
      <c r="P29" s="28"/>
      <c r="Q29" s="25"/>
      <c r="R29" s="30"/>
      <c r="S29" s="23">
        <v>1</v>
      </c>
      <c r="T29" s="28">
        <v>173</v>
      </c>
      <c r="U29" s="4"/>
      <c r="V29" s="30">
        <f t="shared" si="1"/>
        <v>0</v>
      </c>
      <c r="W29" s="23"/>
      <c r="X29" s="28"/>
      <c r="Y29" s="32"/>
      <c r="Z29" s="30"/>
      <c r="AA29" s="23">
        <v>1</v>
      </c>
      <c r="AB29" s="28">
        <v>214</v>
      </c>
      <c r="AC29" s="4"/>
      <c r="AD29" s="30">
        <f t="shared" si="6"/>
        <v>0</v>
      </c>
      <c r="AE29" s="27">
        <f t="shared" si="3"/>
        <v>0</v>
      </c>
    </row>
    <row r="30" spans="1:31" x14ac:dyDescent="0.25">
      <c r="A30" s="14" t="s">
        <v>103</v>
      </c>
      <c r="B30" s="15" t="s">
        <v>104</v>
      </c>
      <c r="C30" s="23">
        <v>1</v>
      </c>
      <c r="D30" s="28">
        <v>95</v>
      </c>
      <c r="E30" s="2"/>
      <c r="F30" s="29">
        <f>C30*E30*12</f>
        <v>0</v>
      </c>
      <c r="G30" s="23">
        <v>1</v>
      </c>
      <c r="H30" s="28">
        <v>102</v>
      </c>
      <c r="I30" s="2"/>
      <c r="J30" s="30">
        <f t="shared" si="7"/>
        <v>0</v>
      </c>
      <c r="K30" s="23"/>
      <c r="L30" s="28"/>
      <c r="M30" s="32"/>
      <c r="N30" s="30"/>
      <c r="O30" s="23">
        <v>1</v>
      </c>
      <c r="P30" s="28">
        <v>152</v>
      </c>
      <c r="Q30" s="2"/>
      <c r="R30" s="30">
        <f t="shared" si="5"/>
        <v>0</v>
      </c>
      <c r="S30" s="23"/>
      <c r="T30" s="28"/>
      <c r="U30" s="32"/>
      <c r="V30" s="30"/>
      <c r="W30" s="23"/>
      <c r="X30" s="28"/>
      <c r="Y30" s="32"/>
      <c r="Z30" s="26"/>
      <c r="AA30" s="23"/>
      <c r="AB30" s="28"/>
      <c r="AC30" s="32"/>
      <c r="AD30" s="30"/>
      <c r="AE30" s="27">
        <f t="shared" si="3"/>
        <v>0</v>
      </c>
    </row>
    <row r="31" spans="1:31" x14ac:dyDescent="0.25">
      <c r="A31" s="14" t="s">
        <v>105</v>
      </c>
      <c r="B31" s="15" t="s">
        <v>106</v>
      </c>
      <c r="C31" s="23"/>
      <c r="D31" s="28"/>
      <c r="E31" s="31"/>
      <c r="F31" s="26"/>
      <c r="G31" s="23"/>
      <c r="H31" s="28"/>
      <c r="I31" s="25"/>
      <c r="J31" s="30"/>
      <c r="K31" s="23"/>
      <c r="L31" s="28"/>
      <c r="M31" s="32"/>
      <c r="N31" s="30"/>
      <c r="O31" s="23">
        <v>1</v>
      </c>
      <c r="P31" s="28">
        <v>152</v>
      </c>
      <c r="Q31" s="2"/>
      <c r="R31" s="30">
        <f t="shared" si="5"/>
        <v>0</v>
      </c>
      <c r="S31" s="23">
        <v>1</v>
      </c>
      <c r="T31" s="28">
        <v>173</v>
      </c>
      <c r="U31" s="4"/>
      <c r="V31" s="30">
        <f t="shared" si="1"/>
        <v>0</v>
      </c>
      <c r="W31" s="23"/>
      <c r="X31" s="28"/>
      <c r="Y31" s="32"/>
      <c r="Z31" s="30"/>
      <c r="AA31" s="23">
        <v>1</v>
      </c>
      <c r="AB31" s="28">
        <v>214</v>
      </c>
      <c r="AC31" s="4"/>
      <c r="AD31" s="30">
        <f t="shared" ref="AD31" si="8">AA31*AC31</f>
        <v>0</v>
      </c>
      <c r="AE31" s="27">
        <f t="shared" si="3"/>
        <v>0</v>
      </c>
    </row>
    <row r="32" spans="1:31" x14ac:dyDescent="0.25">
      <c r="A32" s="14" t="s">
        <v>107</v>
      </c>
      <c r="B32" s="15" t="s">
        <v>108</v>
      </c>
      <c r="C32" s="23"/>
      <c r="D32" s="28"/>
      <c r="E32" s="31"/>
      <c r="F32" s="26"/>
      <c r="G32" s="23">
        <v>1</v>
      </c>
      <c r="H32" s="28">
        <v>102</v>
      </c>
      <c r="I32" s="2"/>
      <c r="J32" s="30">
        <f>G32*I32*4</f>
        <v>0</v>
      </c>
      <c r="K32" s="23">
        <v>1</v>
      </c>
      <c r="L32" s="28">
        <v>130</v>
      </c>
      <c r="M32" s="4"/>
      <c r="N32" s="30">
        <f>K32*M32*2</f>
        <v>0</v>
      </c>
      <c r="O32" s="23">
        <v>1</v>
      </c>
      <c r="P32" s="28">
        <v>152</v>
      </c>
      <c r="Q32" s="2"/>
      <c r="R32" s="30">
        <f t="shared" si="5"/>
        <v>0</v>
      </c>
      <c r="S32" s="23"/>
      <c r="T32" s="28"/>
      <c r="U32" s="32"/>
      <c r="V32" s="30"/>
      <c r="W32" s="23"/>
      <c r="X32" s="28"/>
      <c r="Y32" s="32"/>
      <c r="Z32" s="26"/>
      <c r="AA32" s="23"/>
      <c r="AB32" s="28"/>
      <c r="AC32" s="32"/>
      <c r="AD32" s="30"/>
      <c r="AE32" s="27">
        <f t="shared" si="3"/>
        <v>0</v>
      </c>
    </row>
    <row r="33" spans="1:31" x14ac:dyDescent="0.25">
      <c r="A33" s="14" t="s">
        <v>109</v>
      </c>
      <c r="B33" s="15" t="s">
        <v>110</v>
      </c>
      <c r="C33" s="23"/>
      <c r="D33" s="28"/>
      <c r="E33" s="31"/>
      <c r="F33" s="26"/>
      <c r="G33" s="23">
        <v>1</v>
      </c>
      <c r="H33" s="28">
        <v>102</v>
      </c>
      <c r="I33" s="2"/>
      <c r="J33" s="30">
        <f t="shared" ref="J33:J38" si="9">G33*I33*4</f>
        <v>0</v>
      </c>
      <c r="K33" s="23"/>
      <c r="L33" s="28"/>
      <c r="M33" s="32"/>
      <c r="N33" s="30"/>
      <c r="O33" s="23"/>
      <c r="P33" s="28"/>
      <c r="Q33" s="25"/>
      <c r="R33" s="30"/>
      <c r="S33" s="23">
        <v>1</v>
      </c>
      <c r="T33" s="28">
        <v>173</v>
      </c>
      <c r="U33" s="4"/>
      <c r="V33" s="30">
        <f t="shared" si="1"/>
        <v>0</v>
      </c>
      <c r="W33" s="23"/>
      <c r="X33" s="28"/>
      <c r="Y33" s="32"/>
      <c r="Z33" s="30"/>
      <c r="AA33" s="23">
        <v>1</v>
      </c>
      <c r="AB33" s="28">
        <v>214</v>
      </c>
      <c r="AC33" s="4"/>
      <c r="AD33" s="30">
        <f t="shared" ref="AD33:AD39" si="10">AA33*AC33</f>
        <v>0</v>
      </c>
      <c r="AE33" s="27">
        <f t="shared" si="3"/>
        <v>0</v>
      </c>
    </row>
    <row r="34" spans="1:31" x14ac:dyDescent="0.25">
      <c r="A34" s="14" t="s">
        <v>111</v>
      </c>
      <c r="B34" s="15" t="s">
        <v>112</v>
      </c>
      <c r="C34" s="23"/>
      <c r="D34" s="24"/>
      <c r="E34" s="31"/>
      <c r="F34" s="26"/>
      <c r="G34" s="23">
        <v>1</v>
      </c>
      <c r="H34" s="28">
        <v>102</v>
      </c>
      <c r="I34" s="2"/>
      <c r="J34" s="30">
        <f t="shared" si="9"/>
        <v>0</v>
      </c>
      <c r="K34" s="23"/>
      <c r="L34" s="28"/>
      <c r="M34" s="32"/>
      <c r="N34" s="30"/>
      <c r="O34" s="23"/>
      <c r="P34" s="28"/>
      <c r="Q34" s="25"/>
      <c r="R34" s="30"/>
      <c r="S34" s="23">
        <v>1</v>
      </c>
      <c r="T34" s="28">
        <v>173</v>
      </c>
      <c r="U34" s="4"/>
      <c r="V34" s="30">
        <f t="shared" si="1"/>
        <v>0</v>
      </c>
      <c r="W34" s="23"/>
      <c r="X34" s="28"/>
      <c r="Y34" s="32"/>
      <c r="Z34" s="30"/>
      <c r="AA34" s="23">
        <v>1</v>
      </c>
      <c r="AB34" s="28">
        <v>214</v>
      </c>
      <c r="AC34" s="4"/>
      <c r="AD34" s="30">
        <f t="shared" si="10"/>
        <v>0</v>
      </c>
      <c r="AE34" s="27">
        <f t="shared" si="3"/>
        <v>0</v>
      </c>
    </row>
    <row r="35" spans="1:31" x14ac:dyDescent="0.25">
      <c r="A35" s="14" t="s">
        <v>113</v>
      </c>
      <c r="B35" s="15" t="s">
        <v>114</v>
      </c>
      <c r="C35" s="23"/>
      <c r="D35" s="24"/>
      <c r="E35" s="31"/>
      <c r="F35" s="26"/>
      <c r="G35" s="23">
        <v>1</v>
      </c>
      <c r="H35" s="28">
        <v>102</v>
      </c>
      <c r="I35" s="2"/>
      <c r="J35" s="30">
        <f t="shared" si="9"/>
        <v>0</v>
      </c>
      <c r="K35" s="23"/>
      <c r="L35" s="28"/>
      <c r="M35" s="32"/>
      <c r="N35" s="30"/>
      <c r="O35" s="23"/>
      <c r="P35" s="28"/>
      <c r="Q35" s="25"/>
      <c r="R35" s="30"/>
      <c r="S35" s="23">
        <v>1</v>
      </c>
      <c r="T35" s="28">
        <v>173</v>
      </c>
      <c r="U35" s="4"/>
      <c r="V35" s="30">
        <f t="shared" si="1"/>
        <v>0</v>
      </c>
      <c r="W35" s="23"/>
      <c r="X35" s="28"/>
      <c r="Y35" s="32"/>
      <c r="Z35" s="26"/>
      <c r="AA35" s="23">
        <v>1</v>
      </c>
      <c r="AB35" s="28">
        <v>214</v>
      </c>
      <c r="AC35" s="4"/>
      <c r="AD35" s="30">
        <f t="shared" si="10"/>
        <v>0</v>
      </c>
      <c r="AE35" s="27">
        <f t="shared" si="3"/>
        <v>0</v>
      </c>
    </row>
    <row r="36" spans="1:31" x14ac:dyDescent="0.25">
      <c r="A36" s="14" t="s">
        <v>115</v>
      </c>
      <c r="B36" s="15" t="s">
        <v>116</v>
      </c>
      <c r="C36" s="23"/>
      <c r="D36" s="24"/>
      <c r="E36" s="31"/>
      <c r="F36" s="26"/>
      <c r="G36" s="23">
        <v>1</v>
      </c>
      <c r="H36" s="28">
        <v>102</v>
      </c>
      <c r="I36" s="2"/>
      <c r="J36" s="30">
        <f t="shared" si="9"/>
        <v>0</v>
      </c>
      <c r="K36" s="23"/>
      <c r="L36" s="28"/>
      <c r="M36" s="32"/>
      <c r="N36" s="30"/>
      <c r="O36" s="23"/>
      <c r="P36" s="28"/>
      <c r="Q36" s="25"/>
      <c r="R36" s="30"/>
      <c r="S36" s="23">
        <v>1</v>
      </c>
      <c r="T36" s="28">
        <v>173</v>
      </c>
      <c r="U36" s="4"/>
      <c r="V36" s="30">
        <f t="shared" si="1"/>
        <v>0</v>
      </c>
      <c r="W36" s="23"/>
      <c r="X36" s="28"/>
      <c r="Y36" s="32"/>
      <c r="Z36" s="30"/>
      <c r="AA36" s="23">
        <v>1</v>
      </c>
      <c r="AB36" s="28">
        <v>214</v>
      </c>
      <c r="AC36" s="4"/>
      <c r="AD36" s="30">
        <f t="shared" si="10"/>
        <v>0</v>
      </c>
      <c r="AE36" s="27">
        <f t="shared" si="3"/>
        <v>0</v>
      </c>
    </row>
    <row r="37" spans="1:31" x14ac:dyDescent="0.25">
      <c r="A37" s="14" t="s">
        <v>117</v>
      </c>
      <c r="B37" s="15" t="s">
        <v>118</v>
      </c>
      <c r="C37" s="23"/>
      <c r="D37" s="24"/>
      <c r="E37" s="31"/>
      <c r="F37" s="26"/>
      <c r="G37" s="23">
        <v>1</v>
      </c>
      <c r="H37" s="28">
        <v>102</v>
      </c>
      <c r="I37" s="2"/>
      <c r="J37" s="30">
        <f t="shared" si="9"/>
        <v>0</v>
      </c>
      <c r="K37" s="23"/>
      <c r="L37" s="28"/>
      <c r="M37" s="32"/>
      <c r="N37" s="30"/>
      <c r="O37" s="23"/>
      <c r="P37" s="28"/>
      <c r="Q37" s="25"/>
      <c r="R37" s="30"/>
      <c r="S37" s="23">
        <v>1</v>
      </c>
      <c r="T37" s="28">
        <v>173</v>
      </c>
      <c r="U37" s="4"/>
      <c r="V37" s="30">
        <f t="shared" si="1"/>
        <v>0</v>
      </c>
      <c r="W37" s="23"/>
      <c r="X37" s="28"/>
      <c r="Y37" s="32"/>
      <c r="Z37" s="26"/>
      <c r="AA37" s="23">
        <v>1</v>
      </c>
      <c r="AB37" s="28">
        <v>214</v>
      </c>
      <c r="AC37" s="4"/>
      <c r="AD37" s="30">
        <f t="shared" si="10"/>
        <v>0</v>
      </c>
      <c r="AE37" s="27">
        <f t="shared" si="3"/>
        <v>0</v>
      </c>
    </row>
    <row r="38" spans="1:31" x14ac:dyDescent="0.25">
      <c r="A38" s="14" t="s">
        <v>119</v>
      </c>
      <c r="B38" s="15" t="s">
        <v>120</v>
      </c>
      <c r="C38" s="23"/>
      <c r="D38" s="24"/>
      <c r="E38" s="31"/>
      <c r="F38" s="29"/>
      <c r="G38" s="23">
        <v>1</v>
      </c>
      <c r="H38" s="28">
        <v>102</v>
      </c>
      <c r="I38" s="2"/>
      <c r="J38" s="30">
        <f t="shared" si="9"/>
        <v>0</v>
      </c>
      <c r="K38" s="23">
        <v>1</v>
      </c>
      <c r="L38" s="28">
        <v>130</v>
      </c>
      <c r="M38" s="4"/>
      <c r="N38" s="30">
        <f>K38*M38*2</f>
        <v>0</v>
      </c>
      <c r="O38" s="23">
        <v>1</v>
      </c>
      <c r="P38" s="28">
        <v>152</v>
      </c>
      <c r="Q38" s="2"/>
      <c r="R38" s="30">
        <f t="shared" si="5"/>
        <v>0</v>
      </c>
      <c r="S38" s="23"/>
      <c r="T38" s="28"/>
      <c r="U38" s="32"/>
      <c r="V38" s="26"/>
      <c r="W38" s="23"/>
      <c r="X38" s="28"/>
      <c r="Y38" s="32"/>
      <c r="Z38" s="30"/>
      <c r="AA38" s="23">
        <v>1</v>
      </c>
      <c r="AB38" s="28">
        <v>214</v>
      </c>
      <c r="AC38" s="4"/>
      <c r="AD38" s="30">
        <f t="shared" si="10"/>
        <v>0</v>
      </c>
      <c r="AE38" s="27">
        <f t="shared" si="3"/>
        <v>0</v>
      </c>
    </row>
    <row r="39" spans="1:31" x14ac:dyDescent="0.25">
      <c r="A39" s="14" t="s">
        <v>121</v>
      </c>
      <c r="B39" s="35" t="s">
        <v>120</v>
      </c>
      <c r="C39" s="23"/>
      <c r="D39" s="24"/>
      <c r="E39" s="31"/>
      <c r="F39" s="29"/>
      <c r="G39" s="23">
        <v>1</v>
      </c>
      <c r="H39" s="28">
        <v>102</v>
      </c>
      <c r="I39" s="2"/>
      <c r="J39" s="30">
        <f>G39*I39*4</f>
        <v>0</v>
      </c>
      <c r="K39" s="23">
        <v>1</v>
      </c>
      <c r="L39" s="28">
        <v>130</v>
      </c>
      <c r="M39" s="4"/>
      <c r="N39" s="30">
        <f>K39*M39*2</f>
        <v>0</v>
      </c>
      <c r="O39" s="23">
        <v>1</v>
      </c>
      <c r="P39" s="28">
        <v>152</v>
      </c>
      <c r="Q39" s="2"/>
      <c r="R39" s="30">
        <f t="shared" si="5"/>
        <v>0</v>
      </c>
      <c r="S39" s="23"/>
      <c r="T39" s="28"/>
      <c r="U39" s="32"/>
      <c r="V39" s="26"/>
      <c r="W39" s="23"/>
      <c r="X39" s="28"/>
      <c r="Y39" s="32"/>
      <c r="Z39" s="30"/>
      <c r="AA39" s="23">
        <v>1</v>
      </c>
      <c r="AB39" s="28">
        <v>214</v>
      </c>
      <c r="AC39" s="4"/>
      <c r="AD39" s="30">
        <f t="shared" si="10"/>
        <v>0</v>
      </c>
      <c r="AE39" s="27">
        <f t="shared" si="3"/>
        <v>0</v>
      </c>
    </row>
    <row r="40" spans="1:31" x14ac:dyDescent="0.25">
      <c r="A40" s="14" t="s">
        <v>122</v>
      </c>
      <c r="B40" s="35" t="s">
        <v>123</v>
      </c>
      <c r="C40" s="23"/>
      <c r="D40" s="24"/>
      <c r="E40" s="31"/>
      <c r="F40" s="29"/>
      <c r="G40" s="23">
        <v>1</v>
      </c>
      <c r="H40" s="28">
        <v>102</v>
      </c>
      <c r="I40" s="2"/>
      <c r="J40" s="30">
        <f t="shared" ref="J40:J45" si="11">G40*I40*4</f>
        <v>0</v>
      </c>
      <c r="K40" s="23">
        <v>1</v>
      </c>
      <c r="L40" s="28">
        <v>130</v>
      </c>
      <c r="M40" s="4"/>
      <c r="N40" s="30">
        <f t="shared" ref="N40:N45" si="12">K40*M40*2</f>
        <v>0</v>
      </c>
      <c r="O40" s="23">
        <v>1</v>
      </c>
      <c r="P40" s="28">
        <v>152</v>
      </c>
      <c r="Q40" s="2"/>
      <c r="R40" s="30">
        <f t="shared" si="5"/>
        <v>0</v>
      </c>
      <c r="S40" s="23">
        <v>1</v>
      </c>
      <c r="T40" s="28">
        <v>173</v>
      </c>
      <c r="U40" s="4"/>
      <c r="V40" s="30">
        <f>S40*U40</f>
        <v>0</v>
      </c>
      <c r="W40" s="23">
        <v>1</v>
      </c>
      <c r="X40" s="28">
        <v>200</v>
      </c>
      <c r="Y40" s="4"/>
      <c r="Z40" s="30">
        <f>W40*Y40</f>
        <v>0</v>
      </c>
      <c r="AA40" s="23"/>
      <c r="AB40" s="24"/>
      <c r="AC40" s="25"/>
      <c r="AD40" s="30"/>
      <c r="AE40" s="27">
        <f t="shared" si="3"/>
        <v>0</v>
      </c>
    </row>
    <row r="41" spans="1:31" ht="15" customHeight="1" x14ac:dyDescent="0.25">
      <c r="A41" s="14" t="s">
        <v>124</v>
      </c>
      <c r="B41" s="35" t="s">
        <v>125</v>
      </c>
      <c r="C41" s="23"/>
      <c r="D41" s="24"/>
      <c r="E41" s="31"/>
      <c r="F41" s="29"/>
      <c r="G41" s="23">
        <v>1</v>
      </c>
      <c r="H41" s="28">
        <v>102</v>
      </c>
      <c r="I41" s="2"/>
      <c r="J41" s="30">
        <f t="shared" si="11"/>
        <v>0</v>
      </c>
      <c r="K41" s="23">
        <v>1</v>
      </c>
      <c r="L41" s="28">
        <v>130</v>
      </c>
      <c r="M41" s="4"/>
      <c r="N41" s="30">
        <f t="shared" si="12"/>
        <v>0</v>
      </c>
      <c r="O41" s="23">
        <v>1</v>
      </c>
      <c r="P41" s="28">
        <v>152</v>
      </c>
      <c r="Q41" s="2"/>
      <c r="R41" s="30">
        <f t="shared" si="5"/>
        <v>0</v>
      </c>
      <c r="S41" s="23">
        <v>1</v>
      </c>
      <c r="T41" s="28">
        <v>173</v>
      </c>
      <c r="U41" s="4"/>
      <c r="V41" s="30">
        <f t="shared" ref="V41:V45" si="13">S41*U41</f>
        <v>0</v>
      </c>
      <c r="W41" s="23">
        <v>1</v>
      </c>
      <c r="X41" s="28">
        <v>200</v>
      </c>
      <c r="Y41" s="4"/>
      <c r="Z41" s="30">
        <f t="shared" ref="Z41:Z45" si="14">W41*Y41</f>
        <v>0</v>
      </c>
      <c r="AA41" s="23"/>
      <c r="AB41" s="24"/>
      <c r="AC41" s="25"/>
      <c r="AD41" s="26"/>
      <c r="AE41" s="27">
        <f t="shared" si="3"/>
        <v>0</v>
      </c>
    </row>
    <row r="42" spans="1:31" x14ac:dyDescent="0.25">
      <c r="A42" s="14" t="s">
        <v>126</v>
      </c>
      <c r="B42" s="35" t="s">
        <v>127</v>
      </c>
      <c r="C42" s="23"/>
      <c r="D42" s="24"/>
      <c r="E42" s="31"/>
      <c r="F42" s="29"/>
      <c r="G42" s="23">
        <v>1</v>
      </c>
      <c r="H42" s="28">
        <v>102</v>
      </c>
      <c r="I42" s="2"/>
      <c r="J42" s="30">
        <f t="shared" si="11"/>
        <v>0</v>
      </c>
      <c r="K42" s="23">
        <v>1</v>
      </c>
      <c r="L42" s="28">
        <v>130</v>
      </c>
      <c r="M42" s="4"/>
      <c r="N42" s="30">
        <f t="shared" si="12"/>
        <v>0</v>
      </c>
      <c r="O42" s="23">
        <v>1</v>
      </c>
      <c r="P42" s="28">
        <v>152</v>
      </c>
      <c r="Q42" s="2"/>
      <c r="R42" s="30">
        <f t="shared" si="5"/>
        <v>0</v>
      </c>
      <c r="S42" s="23">
        <v>1</v>
      </c>
      <c r="T42" s="28">
        <v>173</v>
      </c>
      <c r="U42" s="4"/>
      <c r="V42" s="30">
        <f t="shared" si="13"/>
        <v>0</v>
      </c>
      <c r="W42" s="23">
        <v>1</v>
      </c>
      <c r="X42" s="28">
        <v>200</v>
      </c>
      <c r="Y42" s="4"/>
      <c r="Z42" s="30">
        <f t="shared" si="14"/>
        <v>0</v>
      </c>
      <c r="AA42" s="23"/>
      <c r="AB42" s="24"/>
      <c r="AC42" s="25"/>
      <c r="AD42" s="30"/>
      <c r="AE42" s="27">
        <f t="shared" si="3"/>
        <v>0</v>
      </c>
    </row>
    <row r="43" spans="1:31" x14ac:dyDescent="0.25">
      <c r="A43" s="14" t="s">
        <v>128</v>
      </c>
      <c r="B43" s="35" t="s">
        <v>129</v>
      </c>
      <c r="C43" s="23"/>
      <c r="D43" s="24"/>
      <c r="E43" s="31"/>
      <c r="F43" s="29"/>
      <c r="G43" s="23">
        <v>1</v>
      </c>
      <c r="H43" s="28">
        <v>102</v>
      </c>
      <c r="I43" s="2"/>
      <c r="J43" s="30">
        <f t="shared" si="11"/>
        <v>0</v>
      </c>
      <c r="K43" s="23">
        <v>1</v>
      </c>
      <c r="L43" s="28">
        <v>130</v>
      </c>
      <c r="M43" s="4"/>
      <c r="N43" s="30">
        <f t="shared" si="12"/>
        <v>0</v>
      </c>
      <c r="O43" s="23">
        <v>1</v>
      </c>
      <c r="P43" s="28">
        <v>152</v>
      </c>
      <c r="Q43" s="2"/>
      <c r="R43" s="30">
        <f t="shared" si="5"/>
        <v>0</v>
      </c>
      <c r="S43" s="23">
        <v>1</v>
      </c>
      <c r="T43" s="28">
        <v>173</v>
      </c>
      <c r="U43" s="4"/>
      <c r="V43" s="30">
        <f t="shared" si="13"/>
        <v>0</v>
      </c>
      <c r="W43" s="23">
        <v>1</v>
      </c>
      <c r="X43" s="28">
        <v>200</v>
      </c>
      <c r="Y43" s="4"/>
      <c r="Z43" s="30">
        <f t="shared" si="14"/>
        <v>0</v>
      </c>
      <c r="AA43" s="23"/>
      <c r="AB43" s="24"/>
      <c r="AC43" s="25"/>
      <c r="AD43" s="26"/>
      <c r="AE43" s="27">
        <f t="shared" si="3"/>
        <v>0</v>
      </c>
    </row>
    <row r="44" spans="1:31" x14ac:dyDescent="0.25">
      <c r="A44" s="14" t="s">
        <v>130</v>
      </c>
      <c r="B44" s="35" t="s">
        <v>131</v>
      </c>
      <c r="C44" s="23"/>
      <c r="D44" s="24"/>
      <c r="E44" s="31"/>
      <c r="F44" s="29"/>
      <c r="G44" s="23">
        <v>1</v>
      </c>
      <c r="H44" s="28">
        <v>102</v>
      </c>
      <c r="I44" s="2"/>
      <c r="J44" s="30">
        <f t="shared" si="11"/>
        <v>0</v>
      </c>
      <c r="K44" s="23">
        <v>1</v>
      </c>
      <c r="L44" s="28">
        <v>130</v>
      </c>
      <c r="M44" s="4"/>
      <c r="N44" s="30">
        <f t="shared" si="12"/>
        <v>0</v>
      </c>
      <c r="O44" s="23">
        <v>1</v>
      </c>
      <c r="P44" s="28">
        <v>152</v>
      </c>
      <c r="Q44" s="2"/>
      <c r="R44" s="30">
        <f t="shared" si="5"/>
        <v>0</v>
      </c>
      <c r="S44" s="23">
        <v>1</v>
      </c>
      <c r="T44" s="28">
        <v>173</v>
      </c>
      <c r="U44" s="4"/>
      <c r="V44" s="30">
        <f t="shared" si="13"/>
        <v>0</v>
      </c>
      <c r="W44" s="23">
        <v>1</v>
      </c>
      <c r="X44" s="28">
        <v>200</v>
      </c>
      <c r="Y44" s="4"/>
      <c r="Z44" s="30">
        <f t="shared" si="14"/>
        <v>0</v>
      </c>
      <c r="AA44" s="23"/>
      <c r="AB44" s="24"/>
      <c r="AC44" s="25"/>
      <c r="AD44" s="30"/>
      <c r="AE44" s="27">
        <f t="shared" si="3"/>
        <v>0</v>
      </c>
    </row>
    <row r="45" spans="1:31" x14ac:dyDescent="0.25">
      <c r="A45" s="14" t="s">
        <v>132</v>
      </c>
      <c r="B45" s="35" t="s">
        <v>133</v>
      </c>
      <c r="C45" s="23"/>
      <c r="D45" s="24"/>
      <c r="E45" s="31"/>
      <c r="F45" s="29"/>
      <c r="G45" s="36">
        <v>1</v>
      </c>
      <c r="H45" s="28">
        <v>102</v>
      </c>
      <c r="I45" s="2"/>
      <c r="J45" s="37">
        <f t="shared" si="11"/>
        <v>0</v>
      </c>
      <c r="K45" s="36">
        <v>1</v>
      </c>
      <c r="L45" s="28">
        <v>130</v>
      </c>
      <c r="M45" s="4"/>
      <c r="N45" s="37">
        <f t="shared" si="12"/>
        <v>0</v>
      </c>
      <c r="O45" s="36">
        <v>1</v>
      </c>
      <c r="P45" s="28">
        <v>152</v>
      </c>
      <c r="Q45" s="2"/>
      <c r="R45" s="37">
        <f t="shared" si="5"/>
        <v>0</v>
      </c>
      <c r="S45" s="36">
        <v>1</v>
      </c>
      <c r="T45" s="28">
        <v>173</v>
      </c>
      <c r="U45" s="4"/>
      <c r="V45" s="37">
        <f t="shared" si="13"/>
        <v>0</v>
      </c>
      <c r="W45" s="36">
        <v>1</v>
      </c>
      <c r="X45" s="28">
        <v>200</v>
      </c>
      <c r="Y45" s="4"/>
      <c r="Z45" s="37">
        <f t="shared" si="14"/>
        <v>0</v>
      </c>
      <c r="AA45" s="23"/>
      <c r="AB45" s="24"/>
      <c r="AC45" s="25"/>
      <c r="AD45" s="30"/>
      <c r="AE45" s="27">
        <f t="shared" si="3"/>
        <v>0</v>
      </c>
    </row>
    <row r="46" spans="1:31" x14ac:dyDescent="0.25">
      <c r="A46" s="14" t="s">
        <v>134</v>
      </c>
      <c r="B46" s="35" t="s">
        <v>135</v>
      </c>
      <c r="C46" s="23"/>
      <c r="D46" s="24"/>
      <c r="E46" s="31"/>
      <c r="F46" s="29"/>
      <c r="G46" s="38">
        <v>1</v>
      </c>
      <c r="H46" s="28">
        <v>102</v>
      </c>
      <c r="I46" s="2"/>
      <c r="J46" s="39">
        <f>G46*I46*4</f>
        <v>0</v>
      </c>
      <c r="K46" s="38">
        <v>1</v>
      </c>
      <c r="L46" s="28">
        <v>130</v>
      </c>
      <c r="M46" s="4"/>
      <c r="N46" s="39">
        <f>K46*M46*2</f>
        <v>0</v>
      </c>
      <c r="O46" s="38">
        <v>1</v>
      </c>
      <c r="P46" s="28">
        <v>152</v>
      </c>
      <c r="Q46" s="2"/>
      <c r="R46" s="39">
        <f>O46*Q46</f>
        <v>0</v>
      </c>
      <c r="S46" s="38">
        <v>1</v>
      </c>
      <c r="T46" s="28">
        <v>173</v>
      </c>
      <c r="U46" s="4"/>
      <c r="V46" s="39">
        <f>S46*U46</f>
        <v>0</v>
      </c>
      <c r="W46" s="38">
        <v>1</v>
      </c>
      <c r="X46" s="28">
        <v>200</v>
      </c>
      <c r="Y46" s="4"/>
      <c r="Z46" s="39">
        <f>W46*Y46</f>
        <v>0</v>
      </c>
      <c r="AA46" s="23"/>
      <c r="AB46" s="24"/>
      <c r="AC46" s="25"/>
      <c r="AD46" s="30"/>
      <c r="AE46" s="27">
        <f t="shared" si="3"/>
        <v>0</v>
      </c>
    </row>
    <row r="47" spans="1:31" x14ac:dyDescent="0.25">
      <c r="A47" s="40" t="s">
        <v>136</v>
      </c>
      <c r="B47" s="35" t="s">
        <v>137</v>
      </c>
      <c r="C47" s="23"/>
      <c r="D47" s="24"/>
      <c r="E47" s="31"/>
      <c r="F47" s="29"/>
      <c r="G47" s="38">
        <v>1</v>
      </c>
      <c r="H47" s="28">
        <v>102</v>
      </c>
      <c r="I47" s="2"/>
      <c r="J47" s="39">
        <f>G47*I47*4</f>
        <v>0</v>
      </c>
      <c r="K47" s="38">
        <v>1</v>
      </c>
      <c r="L47" s="28">
        <v>130</v>
      </c>
      <c r="M47" s="4"/>
      <c r="N47" s="39">
        <f>K47*M47*2</f>
        <v>0</v>
      </c>
      <c r="O47" s="38">
        <v>1</v>
      </c>
      <c r="P47" s="28">
        <v>152</v>
      </c>
      <c r="Q47" s="2"/>
      <c r="R47" s="39">
        <f>O47*Q47</f>
        <v>0</v>
      </c>
      <c r="S47" s="38">
        <v>1</v>
      </c>
      <c r="T47" s="28">
        <v>173</v>
      </c>
      <c r="U47" s="4"/>
      <c r="V47" s="39">
        <f>S47*U47</f>
        <v>0</v>
      </c>
      <c r="W47" s="38">
        <v>1</v>
      </c>
      <c r="X47" s="28">
        <v>200</v>
      </c>
      <c r="Y47" s="4"/>
      <c r="Z47" s="39">
        <f>W47*Y47</f>
        <v>0</v>
      </c>
      <c r="AA47" s="23"/>
      <c r="AB47" s="24"/>
      <c r="AC47" s="25"/>
      <c r="AD47" s="26"/>
      <c r="AE47" s="27">
        <f t="shared" si="3"/>
        <v>0</v>
      </c>
    </row>
    <row r="48" spans="1:31" ht="15.75" thickBot="1" x14ac:dyDescent="0.3">
      <c r="A48" s="40" t="s">
        <v>138</v>
      </c>
      <c r="B48" s="35" t="s">
        <v>137</v>
      </c>
      <c r="C48" s="41"/>
      <c r="D48" s="42"/>
      <c r="E48" s="43"/>
      <c r="F48" s="44"/>
      <c r="G48" s="41">
        <v>1</v>
      </c>
      <c r="H48" s="45">
        <v>102</v>
      </c>
      <c r="I48" s="3"/>
      <c r="J48" s="46">
        <f>G48*I48*4</f>
        <v>0</v>
      </c>
      <c r="K48" s="41">
        <v>1</v>
      </c>
      <c r="L48" s="45">
        <v>130</v>
      </c>
      <c r="M48" s="4"/>
      <c r="N48" s="46">
        <f>K48*M48*2</f>
        <v>0</v>
      </c>
      <c r="O48" s="41">
        <v>1</v>
      </c>
      <c r="P48" s="45">
        <v>152</v>
      </c>
      <c r="Q48" s="3"/>
      <c r="R48" s="46">
        <f>O48*Q48</f>
        <v>0</v>
      </c>
      <c r="S48" s="41">
        <v>1</v>
      </c>
      <c r="T48" s="45">
        <v>173</v>
      </c>
      <c r="U48" s="5"/>
      <c r="V48" s="46">
        <f>S48*U48</f>
        <v>0</v>
      </c>
      <c r="W48" s="41">
        <v>1</v>
      </c>
      <c r="X48" s="45">
        <v>200</v>
      </c>
      <c r="Y48" s="5"/>
      <c r="Z48" s="46">
        <f>W48*Y48</f>
        <v>0</v>
      </c>
      <c r="AA48" s="47"/>
      <c r="AB48" s="42"/>
      <c r="AC48" s="48"/>
      <c r="AD48" s="49"/>
      <c r="AE48" s="27">
        <f t="shared" si="3"/>
        <v>0</v>
      </c>
    </row>
    <row r="49" spans="1:31" ht="21.75" thickBot="1" x14ac:dyDescent="0.4">
      <c r="S49" s="51"/>
      <c r="U49" s="51"/>
      <c r="V49" s="108" t="s">
        <v>139</v>
      </c>
      <c r="W49" s="109"/>
      <c r="X49" s="109"/>
      <c r="Y49" s="109"/>
      <c r="Z49" s="109"/>
      <c r="AA49" s="109"/>
      <c r="AB49" s="109"/>
      <c r="AC49" s="109"/>
      <c r="AD49" s="110"/>
      <c r="AE49" s="52">
        <f>SUM(AE5:AE48)</f>
        <v>0</v>
      </c>
    </row>
    <row r="50" spans="1:31" ht="21.75" thickBot="1" x14ac:dyDescent="0.4">
      <c r="A50" s="54" t="s">
        <v>46</v>
      </c>
      <c r="V50" s="108" t="s">
        <v>42</v>
      </c>
      <c r="W50" s="109"/>
      <c r="X50" s="109"/>
      <c r="Y50" s="109"/>
      <c r="Z50" s="109"/>
      <c r="AA50" s="109"/>
      <c r="AB50" s="109"/>
      <c r="AC50" s="109"/>
      <c r="AD50" s="110"/>
      <c r="AE50" s="53">
        <f>AE49/12</f>
        <v>0</v>
      </c>
    </row>
    <row r="51" spans="1:31" x14ac:dyDescent="0.25">
      <c r="A51" s="54" t="s">
        <v>47</v>
      </c>
    </row>
    <row r="52" spans="1:31" x14ac:dyDescent="0.25">
      <c r="A52" s="54" t="s">
        <v>48</v>
      </c>
    </row>
    <row r="53" spans="1:31" x14ac:dyDescent="0.25">
      <c r="A53" s="54" t="s">
        <v>49</v>
      </c>
    </row>
  </sheetData>
  <sheetProtection algorithmName="SHA-512" hashValue="2IyRftgMxn7I41WrivHpbVou7myuyMqXTxSjT50rz3Mb7wyM3MdZ1kZCjrX4P9EjoO53ZLo8rAiHDE4JaDlrOg==" saltValue="9uBTuwIGp71al7aJPIsw1g==" spinCount="100000" sheet="1" selectLockedCells="1"/>
  <mergeCells count="10">
    <mergeCell ref="V49:AD49"/>
    <mergeCell ref="V50:AD50"/>
    <mergeCell ref="C2:AD2"/>
    <mergeCell ref="C3:F3"/>
    <mergeCell ref="G3:J3"/>
    <mergeCell ref="K3:N3"/>
    <mergeCell ref="O3:R3"/>
    <mergeCell ref="S3:V3"/>
    <mergeCell ref="W3:Z3"/>
    <mergeCell ref="AA3:AD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DA463-1E04-4C5D-84F4-2E57DB41D86B}">
  <dimension ref="A1:L54"/>
  <sheetViews>
    <sheetView workbookViewId="0">
      <selection activeCell="I26" sqref="I26"/>
    </sheetView>
  </sheetViews>
  <sheetFormatPr baseColWidth="10" defaultRowHeight="15" x14ac:dyDescent="0.25"/>
  <cols>
    <col min="2" max="2" width="17.42578125" bestFit="1" customWidth="1"/>
    <col min="3" max="3" width="42.5703125" bestFit="1" customWidth="1"/>
  </cols>
  <sheetData>
    <row r="1" spans="2:5" x14ac:dyDescent="0.25">
      <c r="B1" s="115" t="s">
        <v>146</v>
      </c>
      <c r="C1" s="116"/>
      <c r="D1" s="116"/>
      <c r="E1" s="117"/>
    </row>
    <row r="2" spans="2:5" ht="15.75" thickBot="1" x14ac:dyDescent="0.3">
      <c r="B2" s="118"/>
      <c r="C2" s="119"/>
      <c r="D2" s="119"/>
      <c r="E2" s="120"/>
    </row>
    <row r="3" spans="2:5" ht="45.75" thickBot="1" x14ac:dyDescent="0.3">
      <c r="B3" s="58" t="s">
        <v>33</v>
      </c>
      <c r="C3" s="59" t="s">
        <v>34</v>
      </c>
      <c r="D3" s="60" t="s">
        <v>147</v>
      </c>
      <c r="E3" s="61" t="s">
        <v>148</v>
      </c>
    </row>
    <row r="4" spans="2:5" x14ac:dyDescent="0.25">
      <c r="B4" s="62" t="s">
        <v>53</v>
      </c>
      <c r="C4" s="63" t="s">
        <v>54</v>
      </c>
      <c r="D4" s="64">
        <f>121155/36/44</f>
        <v>76.486742424242422</v>
      </c>
      <c r="E4" s="57"/>
    </row>
    <row r="5" spans="2:5" x14ac:dyDescent="0.25">
      <c r="B5" s="65" t="s">
        <v>55</v>
      </c>
      <c r="C5" s="66" t="s">
        <v>56</v>
      </c>
      <c r="D5" s="67">
        <f t="shared" ref="D5:D47" si="0">121155/36/44</f>
        <v>76.486742424242422</v>
      </c>
      <c r="E5" s="55"/>
    </row>
    <row r="6" spans="2:5" x14ac:dyDescent="0.25">
      <c r="B6" s="65" t="s">
        <v>57</v>
      </c>
      <c r="C6" s="66" t="s">
        <v>58</v>
      </c>
      <c r="D6" s="67">
        <f t="shared" si="0"/>
        <v>76.486742424242422</v>
      </c>
      <c r="E6" s="55"/>
    </row>
    <row r="7" spans="2:5" x14ac:dyDescent="0.25">
      <c r="B7" s="65" t="s">
        <v>59</v>
      </c>
      <c r="C7" s="66" t="s">
        <v>60</v>
      </c>
      <c r="D7" s="67">
        <f t="shared" si="0"/>
        <v>76.486742424242422</v>
      </c>
      <c r="E7" s="55"/>
    </row>
    <row r="8" spans="2:5" x14ac:dyDescent="0.25">
      <c r="B8" s="65" t="s">
        <v>61</v>
      </c>
      <c r="C8" s="66" t="s">
        <v>62</v>
      </c>
      <c r="D8" s="67">
        <f t="shared" si="0"/>
        <v>76.486742424242422</v>
      </c>
      <c r="E8" s="55"/>
    </row>
    <row r="9" spans="2:5" x14ac:dyDescent="0.25">
      <c r="B9" s="65" t="s">
        <v>63</v>
      </c>
      <c r="C9" s="66" t="s">
        <v>64</v>
      </c>
      <c r="D9" s="67">
        <f t="shared" si="0"/>
        <v>76.486742424242422</v>
      </c>
      <c r="E9" s="55"/>
    </row>
    <row r="10" spans="2:5" x14ac:dyDescent="0.25">
      <c r="B10" s="65" t="s">
        <v>65</v>
      </c>
      <c r="C10" s="66" t="s">
        <v>66</v>
      </c>
      <c r="D10" s="67">
        <f t="shared" si="0"/>
        <v>76.486742424242422</v>
      </c>
      <c r="E10" s="55"/>
    </row>
    <row r="11" spans="2:5" x14ac:dyDescent="0.25">
      <c r="B11" s="65" t="s">
        <v>67</v>
      </c>
      <c r="C11" s="66" t="s">
        <v>68</v>
      </c>
      <c r="D11" s="67">
        <f t="shared" si="0"/>
        <v>76.486742424242422</v>
      </c>
      <c r="E11" s="55"/>
    </row>
    <row r="12" spans="2:5" x14ac:dyDescent="0.25">
      <c r="B12" s="65" t="s">
        <v>69</v>
      </c>
      <c r="C12" s="66" t="s">
        <v>70</v>
      </c>
      <c r="D12" s="67">
        <f t="shared" si="0"/>
        <v>76.486742424242422</v>
      </c>
      <c r="E12" s="55"/>
    </row>
    <row r="13" spans="2:5" x14ac:dyDescent="0.25">
      <c r="B13" s="65" t="s">
        <v>71</v>
      </c>
      <c r="C13" s="66" t="s">
        <v>72</v>
      </c>
      <c r="D13" s="67">
        <f t="shared" si="0"/>
        <v>76.486742424242422</v>
      </c>
      <c r="E13" s="55"/>
    </row>
    <row r="14" spans="2:5" x14ac:dyDescent="0.25">
      <c r="B14" s="65" t="s">
        <v>73</v>
      </c>
      <c r="C14" s="66" t="s">
        <v>74</v>
      </c>
      <c r="D14" s="67">
        <f t="shared" si="0"/>
        <v>76.486742424242422</v>
      </c>
      <c r="E14" s="55"/>
    </row>
    <row r="15" spans="2:5" x14ac:dyDescent="0.25">
      <c r="B15" s="65" t="s">
        <v>75</v>
      </c>
      <c r="C15" s="66" t="s">
        <v>76</v>
      </c>
      <c r="D15" s="67">
        <f t="shared" si="0"/>
        <v>76.486742424242422</v>
      </c>
      <c r="E15" s="55"/>
    </row>
    <row r="16" spans="2:5" x14ac:dyDescent="0.25">
      <c r="B16" s="65" t="s">
        <v>77</v>
      </c>
      <c r="C16" s="66" t="s">
        <v>78</v>
      </c>
      <c r="D16" s="67">
        <f t="shared" si="0"/>
        <v>76.486742424242422</v>
      </c>
      <c r="E16" s="55"/>
    </row>
    <row r="17" spans="2:12" x14ac:dyDescent="0.25">
      <c r="B17" s="65" t="s">
        <v>79</v>
      </c>
      <c r="C17" s="66" t="s">
        <v>80</v>
      </c>
      <c r="D17" s="67">
        <f t="shared" si="0"/>
        <v>76.486742424242422</v>
      </c>
      <c r="E17" s="55"/>
    </row>
    <row r="18" spans="2:12" x14ac:dyDescent="0.25">
      <c r="B18" s="65" t="s">
        <v>81</v>
      </c>
      <c r="C18" s="66" t="s">
        <v>82</v>
      </c>
      <c r="D18" s="67">
        <f t="shared" si="0"/>
        <v>76.486742424242422</v>
      </c>
      <c r="E18" s="55"/>
    </row>
    <row r="19" spans="2:12" x14ac:dyDescent="0.25">
      <c r="B19" s="65" t="s">
        <v>83</v>
      </c>
      <c r="C19" s="66" t="s">
        <v>84</v>
      </c>
      <c r="D19" s="67">
        <f t="shared" si="0"/>
        <v>76.486742424242422</v>
      </c>
      <c r="E19" s="55"/>
    </row>
    <row r="20" spans="2:12" x14ac:dyDescent="0.25">
      <c r="B20" s="65" t="s">
        <v>85</v>
      </c>
      <c r="C20" s="66" t="s">
        <v>86</v>
      </c>
      <c r="D20" s="67">
        <f t="shared" si="0"/>
        <v>76.486742424242422</v>
      </c>
      <c r="E20" s="55"/>
      <c r="J20" s="68"/>
    </row>
    <row r="21" spans="2:12" x14ac:dyDescent="0.25">
      <c r="B21" s="65" t="s">
        <v>87</v>
      </c>
      <c r="C21" s="66" t="s">
        <v>88</v>
      </c>
      <c r="D21" s="67">
        <f t="shared" si="0"/>
        <v>76.486742424242422</v>
      </c>
      <c r="E21" s="55"/>
    </row>
    <row r="22" spans="2:12" x14ac:dyDescent="0.25">
      <c r="B22" s="65" t="s">
        <v>89</v>
      </c>
      <c r="C22" s="66" t="s">
        <v>90</v>
      </c>
      <c r="D22" s="67">
        <f t="shared" si="0"/>
        <v>76.486742424242422</v>
      </c>
      <c r="E22" s="55"/>
    </row>
    <row r="23" spans="2:12" x14ac:dyDescent="0.25">
      <c r="B23" s="65" t="s">
        <v>91</v>
      </c>
      <c r="C23" s="66" t="s">
        <v>92</v>
      </c>
      <c r="D23" s="67">
        <f t="shared" si="0"/>
        <v>76.486742424242422</v>
      </c>
      <c r="E23" s="55"/>
      <c r="J23" s="68"/>
    </row>
    <row r="24" spans="2:12" x14ac:dyDescent="0.25">
      <c r="B24" s="65" t="s">
        <v>93</v>
      </c>
      <c r="C24" s="66" t="s">
        <v>94</v>
      </c>
      <c r="D24" s="67">
        <f t="shared" si="0"/>
        <v>76.486742424242422</v>
      </c>
      <c r="E24" s="55"/>
      <c r="J24" s="68"/>
      <c r="K24" s="68"/>
      <c r="L24" s="68"/>
    </row>
    <row r="25" spans="2:12" x14ac:dyDescent="0.25">
      <c r="B25" s="65" t="s">
        <v>95</v>
      </c>
      <c r="C25" s="66" t="s">
        <v>96</v>
      </c>
      <c r="D25" s="67">
        <f t="shared" si="0"/>
        <v>76.486742424242422</v>
      </c>
      <c r="E25" s="55"/>
    </row>
    <row r="26" spans="2:12" x14ac:dyDescent="0.25">
      <c r="B26" s="65" t="s">
        <v>97</v>
      </c>
      <c r="C26" s="66" t="s">
        <v>98</v>
      </c>
      <c r="D26" s="67">
        <f t="shared" si="0"/>
        <v>76.486742424242422</v>
      </c>
      <c r="E26" s="55"/>
    </row>
    <row r="27" spans="2:12" x14ac:dyDescent="0.25">
      <c r="B27" s="65" t="s">
        <v>99</v>
      </c>
      <c r="C27" s="66" t="s">
        <v>100</v>
      </c>
      <c r="D27" s="67">
        <f t="shared" si="0"/>
        <v>76.486742424242422</v>
      </c>
      <c r="E27" s="55"/>
    </row>
    <row r="28" spans="2:12" x14ac:dyDescent="0.25">
      <c r="B28" s="65" t="s">
        <v>101</v>
      </c>
      <c r="C28" s="66" t="s">
        <v>102</v>
      </c>
      <c r="D28" s="67">
        <f t="shared" si="0"/>
        <v>76.486742424242422</v>
      </c>
      <c r="E28" s="55"/>
    </row>
    <row r="29" spans="2:12" x14ac:dyDescent="0.25">
      <c r="B29" s="65" t="s">
        <v>103</v>
      </c>
      <c r="C29" s="66" t="s">
        <v>104</v>
      </c>
      <c r="D29" s="67">
        <f t="shared" si="0"/>
        <v>76.486742424242422</v>
      </c>
      <c r="E29" s="55"/>
    </row>
    <row r="30" spans="2:12" x14ac:dyDescent="0.25">
      <c r="B30" s="65" t="s">
        <v>105</v>
      </c>
      <c r="C30" s="66" t="s">
        <v>106</v>
      </c>
      <c r="D30" s="67">
        <f t="shared" si="0"/>
        <v>76.486742424242422</v>
      </c>
      <c r="E30" s="55"/>
    </row>
    <row r="31" spans="2:12" x14ac:dyDescent="0.25">
      <c r="B31" s="65" t="s">
        <v>107</v>
      </c>
      <c r="C31" s="66" t="s">
        <v>108</v>
      </c>
      <c r="D31" s="67">
        <f t="shared" si="0"/>
        <v>76.486742424242422</v>
      </c>
      <c r="E31" s="55"/>
    </row>
    <row r="32" spans="2:12" x14ac:dyDescent="0.25">
      <c r="B32" s="65" t="s">
        <v>109</v>
      </c>
      <c r="C32" s="66" t="s">
        <v>110</v>
      </c>
      <c r="D32" s="67">
        <f t="shared" si="0"/>
        <v>76.486742424242422</v>
      </c>
      <c r="E32" s="55"/>
    </row>
    <row r="33" spans="2:5" x14ac:dyDescent="0.25">
      <c r="B33" s="65" t="s">
        <v>111</v>
      </c>
      <c r="C33" s="66" t="s">
        <v>112</v>
      </c>
      <c r="D33" s="67">
        <f t="shared" si="0"/>
        <v>76.486742424242422</v>
      </c>
      <c r="E33" s="55"/>
    </row>
    <row r="34" spans="2:5" x14ac:dyDescent="0.25">
      <c r="B34" s="65" t="s">
        <v>113</v>
      </c>
      <c r="C34" s="66" t="s">
        <v>114</v>
      </c>
      <c r="D34" s="67">
        <f t="shared" si="0"/>
        <v>76.486742424242422</v>
      </c>
      <c r="E34" s="55"/>
    </row>
    <row r="35" spans="2:5" x14ac:dyDescent="0.25">
      <c r="B35" s="65" t="s">
        <v>115</v>
      </c>
      <c r="C35" s="66" t="s">
        <v>116</v>
      </c>
      <c r="D35" s="67">
        <f t="shared" si="0"/>
        <v>76.486742424242422</v>
      </c>
      <c r="E35" s="55"/>
    </row>
    <row r="36" spans="2:5" x14ac:dyDescent="0.25">
      <c r="B36" s="65" t="s">
        <v>117</v>
      </c>
      <c r="C36" s="66" t="s">
        <v>118</v>
      </c>
      <c r="D36" s="67">
        <f t="shared" si="0"/>
        <v>76.486742424242422</v>
      </c>
      <c r="E36" s="55"/>
    </row>
    <row r="37" spans="2:5" x14ac:dyDescent="0.25">
      <c r="B37" s="65" t="s">
        <v>119</v>
      </c>
      <c r="C37" s="66" t="s">
        <v>120</v>
      </c>
      <c r="D37" s="67">
        <f t="shared" si="0"/>
        <v>76.486742424242422</v>
      </c>
      <c r="E37" s="55"/>
    </row>
    <row r="38" spans="2:5" x14ac:dyDescent="0.25">
      <c r="B38" s="65" t="s">
        <v>121</v>
      </c>
      <c r="C38" s="66" t="s">
        <v>120</v>
      </c>
      <c r="D38" s="67">
        <f t="shared" si="0"/>
        <v>76.486742424242422</v>
      </c>
      <c r="E38" s="55"/>
    </row>
    <row r="39" spans="2:5" x14ac:dyDescent="0.25">
      <c r="B39" s="65" t="s">
        <v>122</v>
      </c>
      <c r="C39" s="66" t="s">
        <v>123</v>
      </c>
      <c r="D39" s="67">
        <f t="shared" si="0"/>
        <v>76.486742424242422</v>
      </c>
      <c r="E39" s="55"/>
    </row>
    <row r="40" spans="2:5" x14ac:dyDescent="0.25">
      <c r="B40" s="65" t="s">
        <v>124</v>
      </c>
      <c r="C40" s="66" t="s">
        <v>125</v>
      </c>
      <c r="D40" s="67">
        <f t="shared" si="0"/>
        <v>76.486742424242422</v>
      </c>
      <c r="E40" s="55"/>
    </row>
    <row r="41" spans="2:5" x14ac:dyDescent="0.25">
      <c r="B41" s="65" t="s">
        <v>126</v>
      </c>
      <c r="C41" s="66" t="s">
        <v>127</v>
      </c>
      <c r="D41" s="67">
        <f t="shared" si="0"/>
        <v>76.486742424242422</v>
      </c>
      <c r="E41" s="55"/>
    </row>
    <row r="42" spans="2:5" x14ac:dyDescent="0.25">
      <c r="B42" s="65" t="s">
        <v>128</v>
      </c>
      <c r="C42" s="66" t="s">
        <v>129</v>
      </c>
      <c r="D42" s="67">
        <f t="shared" si="0"/>
        <v>76.486742424242422</v>
      </c>
      <c r="E42" s="55"/>
    </row>
    <row r="43" spans="2:5" x14ac:dyDescent="0.25">
      <c r="B43" s="65" t="s">
        <v>130</v>
      </c>
      <c r="C43" s="66" t="s">
        <v>131</v>
      </c>
      <c r="D43" s="67">
        <f t="shared" si="0"/>
        <v>76.486742424242422</v>
      </c>
      <c r="E43" s="55"/>
    </row>
    <row r="44" spans="2:5" x14ac:dyDescent="0.25">
      <c r="B44" s="65" t="s">
        <v>132</v>
      </c>
      <c r="C44" s="66" t="s">
        <v>133</v>
      </c>
      <c r="D44" s="67">
        <f t="shared" si="0"/>
        <v>76.486742424242422</v>
      </c>
      <c r="E44" s="55"/>
    </row>
    <row r="45" spans="2:5" x14ac:dyDescent="0.25">
      <c r="B45" s="65" t="s">
        <v>134</v>
      </c>
      <c r="C45" s="66" t="s">
        <v>135</v>
      </c>
      <c r="D45" s="67">
        <f t="shared" si="0"/>
        <v>76.486742424242422</v>
      </c>
      <c r="E45" s="55"/>
    </row>
    <row r="46" spans="2:5" x14ac:dyDescent="0.25">
      <c r="B46" s="65" t="s">
        <v>136</v>
      </c>
      <c r="C46" s="66" t="s">
        <v>137</v>
      </c>
      <c r="D46" s="67">
        <f t="shared" si="0"/>
        <v>76.486742424242422</v>
      </c>
      <c r="E46" s="55"/>
    </row>
    <row r="47" spans="2:5" ht="15.75" thickBot="1" x14ac:dyDescent="0.3">
      <c r="B47" s="69" t="s">
        <v>138</v>
      </c>
      <c r="C47" s="70" t="s">
        <v>137</v>
      </c>
      <c r="D47" s="71">
        <f t="shared" si="0"/>
        <v>76.486742424242422</v>
      </c>
      <c r="E47" s="56"/>
    </row>
    <row r="48" spans="2:5" ht="15.75" thickBot="1" x14ac:dyDescent="0.3">
      <c r="B48" s="121" t="s">
        <v>149</v>
      </c>
      <c r="C48" s="122"/>
      <c r="D48" s="72">
        <f>SUM(D4:D47)</f>
        <v>3365.4166666666683</v>
      </c>
      <c r="E48" s="72">
        <f>SUM(E4:E47)</f>
        <v>0</v>
      </c>
    </row>
    <row r="51" spans="1:7" x14ac:dyDescent="0.25">
      <c r="A51" s="73" t="s">
        <v>46</v>
      </c>
      <c r="B51" s="73"/>
      <c r="C51" s="73"/>
      <c r="D51" s="73"/>
      <c r="E51" s="73"/>
      <c r="F51" s="73"/>
      <c r="G51" s="73"/>
    </row>
    <row r="52" spans="1:7" x14ac:dyDescent="0.25">
      <c r="A52" s="73" t="s">
        <v>47</v>
      </c>
      <c r="B52" s="73"/>
      <c r="C52" s="73"/>
      <c r="D52" s="73"/>
      <c r="E52" s="73"/>
      <c r="F52" s="73"/>
      <c r="G52" s="73"/>
    </row>
    <row r="53" spans="1:7" x14ac:dyDescent="0.25">
      <c r="A53" s="73" t="s">
        <v>48</v>
      </c>
      <c r="B53" s="73"/>
      <c r="C53" s="73"/>
      <c r="D53" s="73"/>
      <c r="E53" s="73"/>
      <c r="F53" s="73"/>
      <c r="G53" s="73"/>
    </row>
    <row r="54" spans="1:7" x14ac:dyDescent="0.25">
      <c r="A54" s="73" t="s">
        <v>49</v>
      </c>
      <c r="B54" s="73"/>
      <c r="C54" s="73"/>
      <c r="D54" s="73"/>
      <c r="E54" s="73"/>
      <c r="F54" s="73"/>
      <c r="G54" s="73"/>
    </row>
  </sheetData>
  <sheetProtection algorithmName="SHA-512" hashValue="kBzgGEvaEzE/zgJeqEbNVmbuGIwWFPSaf2GeBIstX7VtOR1AlQMlokYTahhLI5BFZiz/j6X4BD0935koq3iIIQ==" saltValue="Vpn7KD+upZ9oXimuXDNmeA==" spinCount="100000" sheet="1" objects="1" scenarios="1"/>
  <mergeCells count="2">
    <mergeCell ref="B1:E2"/>
    <mergeCell ref="B48:C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CERTO</vt:lpstr>
      <vt:lpstr>Oferta Mtto. Preventivo</vt:lpstr>
      <vt:lpstr>Oferta Mtto. Correctivo</vt:lpstr>
      <vt:lpstr>CERTO!_Toc182225142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2024-10-25T09:23:57Z</dcterms:created>
  <dcterms:modified xsi:type="dcterms:W3CDTF">2025-04-08T10:24:08Z</dcterms:modified>
  <cp:category/>
  <cp:contentStatus/>
</cp:coreProperties>
</file>