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EA2C4A35-A9F6-4ED0-95AD-1FB82DBDE8C8}" xr6:coauthVersionLast="47" xr6:coauthVersionMax="47" xr10:uidLastSave="{00000000-0000-0000-0000-000000000000}"/>
  <bookViews>
    <workbookView xWindow="-120" yWindow="-120" windowWidth="29040" windowHeight="15840" activeTab="1" xr2:uid="{F043CD35-4EC0-4E73-B105-4F3FF39130F0}"/>
  </bookViews>
  <sheets>
    <sheet name="CERTO" sheetId="1" r:id="rId1"/>
    <sheet name="Oferta Mtto. Preventivo" sheetId="3" r:id="rId2"/>
    <sheet name="Oferta Mtto. Correctivo " sheetId="4" r:id="rId3"/>
  </sheets>
  <definedNames>
    <definedName name="_xlnm._FilterDatabase" localSheetId="1" hidden="1">'Oferta Mtto. Preventivo'!$A$2:$AQ$45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44" i="4"/>
  <c r="H15" i="1" s="1"/>
  <c r="F15" i="1"/>
  <c r="D44" i="4"/>
  <c r="G15" i="1" l="1"/>
  <c r="D3" i="1" s="1"/>
  <c r="D4" i="1" s="1"/>
  <c r="G14" i="1"/>
  <c r="I15" i="1"/>
  <c r="AP33" i="3"/>
  <c r="D5" i="1" l="1"/>
  <c r="D6" i="1" s="1"/>
  <c r="D7" i="1" s="1"/>
  <c r="D8" i="1" s="1"/>
  <c r="AL44" i="3"/>
  <c r="AH44" i="3"/>
  <c r="AD44" i="3"/>
  <c r="Z44" i="3"/>
  <c r="J44" i="3"/>
  <c r="AL43" i="3"/>
  <c r="AH43" i="3"/>
  <c r="AD43" i="3"/>
  <c r="Z43" i="3"/>
  <c r="J43" i="3"/>
  <c r="AL42" i="3"/>
  <c r="AH42" i="3"/>
  <c r="AD42" i="3"/>
  <c r="Z42" i="3"/>
  <c r="J42" i="3"/>
  <c r="AL41" i="3"/>
  <c r="AH41" i="3"/>
  <c r="AD41" i="3"/>
  <c r="Z41" i="3"/>
  <c r="J41" i="3"/>
  <c r="AL40" i="3"/>
  <c r="AH40" i="3"/>
  <c r="AD40" i="3"/>
  <c r="Z40" i="3"/>
  <c r="J40" i="3"/>
  <c r="AH39" i="3"/>
  <c r="AD39" i="3"/>
  <c r="Z39" i="3"/>
  <c r="J39" i="3"/>
  <c r="AH38" i="3"/>
  <c r="AD38" i="3"/>
  <c r="Z38" i="3"/>
  <c r="J38" i="3"/>
  <c r="AP37" i="3"/>
  <c r="AL37" i="3"/>
  <c r="AH37" i="3"/>
  <c r="AD37" i="3"/>
  <c r="Z37" i="3"/>
  <c r="F37" i="3"/>
  <c r="AP36" i="3"/>
  <c r="AL36" i="3"/>
  <c r="AH36" i="3"/>
  <c r="AD36" i="3"/>
  <c r="Z36" i="3"/>
  <c r="F36" i="3"/>
  <c r="AP35" i="3"/>
  <c r="AL35" i="3"/>
  <c r="AH35" i="3"/>
  <c r="AD35" i="3"/>
  <c r="Z35" i="3"/>
  <c r="F35" i="3"/>
  <c r="AP34" i="3"/>
  <c r="AD34" i="3"/>
  <c r="Z34" i="3"/>
  <c r="F34" i="3"/>
  <c r="AD33" i="3"/>
  <c r="Z33" i="3"/>
  <c r="F33" i="3"/>
  <c r="AH32" i="3"/>
  <c r="AD32" i="3"/>
  <c r="Z32" i="3"/>
  <c r="R32" i="3"/>
  <c r="AH31" i="3"/>
  <c r="AD31" i="3"/>
  <c r="R31" i="3"/>
  <c r="J31" i="3"/>
  <c r="AL30" i="3"/>
  <c r="AD30" i="3"/>
  <c r="Z30" i="3"/>
  <c r="AL29" i="3"/>
  <c r="AH29" i="3"/>
  <c r="AD29" i="3"/>
  <c r="Z29" i="3"/>
  <c r="R29" i="3"/>
  <c r="N29" i="3"/>
  <c r="AP28" i="3"/>
  <c r="AL28" i="3"/>
  <c r="AH28" i="3"/>
  <c r="AD28" i="3"/>
  <c r="Z28" i="3"/>
  <c r="R28" i="3"/>
  <c r="N28" i="3"/>
  <c r="AL27" i="3"/>
  <c r="AH27" i="3"/>
  <c r="AD27" i="3"/>
  <c r="Z27" i="3"/>
  <c r="R27" i="3"/>
  <c r="N27" i="3"/>
  <c r="AL26" i="3"/>
  <c r="AH26" i="3"/>
  <c r="AD26" i="3"/>
  <c r="Z26" i="3"/>
  <c r="R26" i="3"/>
  <c r="AD25" i="3"/>
  <c r="V25" i="3"/>
  <c r="AD24" i="3"/>
  <c r="V24" i="3"/>
  <c r="AD23" i="3"/>
  <c r="R23" i="3"/>
  <c r="J23" i="3"/>
  <c r="AD22" i="3"/>
  <c r="R22" i="3"/>
  <c r="AD21" i="3"/>
  <c r="R21" i="3"/>
  <c r="AD20" i="3"/>
  <c r="R20" i="3"/>
  <c r="AH19" i="3"/>
  <c r="AD19" i="3"/>
  <c r="R19" i="3"/>
  <c r="J19" i="3"/>
  <c r="Z18" i="3"/>
  <c r="R18" i="3"/>
  <c r="AD17" i="3"/>
  <c r="R17" i="3"/>
  <c r="J17" i="3"/>
  <c r="Z16" i="3"/>
  <c r="R16" i="3"/>
  <c r="AL15" i="3"/>
  <c r="AH15" i="3"/>
  <c r="AD15" i="3"/>
  <c r="Z15" i="3"/>
  <c r="AL14" i="3"/>
  <c r="AH14" i="3"/>
  <c r="AD14" i="3"/>
  <c r="Z14" i="3"/>
  <c r="AD13" i="3"/>
  <c r="Z13" i="3"/>
  <c r="AP12" i="3"/>
  <c r="AH12" i="3"/>
  <c r="AD12" i="3"/>
  <c r="J12" i="3"/>
  <c r="AD11" i="3"/>
  <c r="R11" i="3"/>
  <c r="AP10" i="3"/>
  <c r="AH10" i="3"/>
  <c r="AD10" i="3"/>
  <c r="J10" i="3"/>
  <c r="Z9" i="3"/>
  <c r="R9" i="3"/>
  <c r="AH8" i="3"/>
  <c r="AD8" i="3"/>
  <c r="R8" i="3"/>
  <c r="J8" i="3"/>
  <c r="Z7" i="3"/>
  <c r="R7" i="3"/>
  <c r="AH6" i="3"/>
  <c r="AD6" i="3"/>
  <c r="R6" i="3"/>
  <c r="J6" i="3"/>
  <c r="AH5" i="3"/>
  <c r="AD5" i="3"/>
  <c r="R5" i="3"/>
  <c r="J5" i="3"/>
  <c r="AQ40" i="3" l="1"/>
  <c r="AQ24" i="3"/>
  <c r="AQ7" i="3"/>
  <c r="AQ11" i="3"/>
  <c r="AQ22" i="3"/>
  <c r="AQ31" i="3"/>
  <c r="AQ16" i="3"/>
  <c r="AQ33" i="3"/>
  <c r="AQ34" i="3"/>
  <c r="AQ37" i="3"/>
  <c r="AQ32" i="3"/>
  <c r="AQ6" i="3"/>
  <c r="AQ21" i="3"/>
  <c r="AQ20" i="3"/>
  <c r="AQ25" i="3"/>
  <c r="AQ42" i="3"/>
  <c r="AQ9" i="3"/>
  <c r="AQ28" i="3"/>
  <c r="AQ29" i="3"/>
  <c r="AQ41" i="3"/>
  <c r="AQ23" i="3"/>
  <c r="AQ17" i="3"/>
  <c r="AQ8" i="3"/>
  <c r="AQ10" i="3"/>
  <c r="AQ14" i="3"/>
  <c r="AQ15" i="3"/>
  <c r="AQ19" i="3"/>
  <c r="AQ26" i="3"/>
  <c r="AQ12" i="3"/>
  <c r="AQ27" i="3"/>
  <c r="AQ35" i="3"/>
  <c r="AQ36" i="3"/>
  <c r="AQ38" i="3"/>
  <c r="AQ39" i="3"/>
  <c r="AQ43" i="3"/>
  <c r="AQ44" i="3"/>
  <c r="AQ5" i="3"/>
  <c r="AQ13" i="3"/>
  <c r="AQ18" i="3"/>
  <c r="AQ30" i="3"/>
  <c r="AQ45" i="3" l="1"/>
  <c r="AQ46" i="3" s="1"/>
  <c r="H14" i="1" s="1"/>
  <c r="I14" i="1" l="1"/>
  <c r="H3" i="1" s="1"/>
  <c r="H5" i="1" l="1"/>
  <c r="H4" i="1"/>
  <c r="H6" i="1" s="1"/>
  <c r="H7" i="1" l="1"/>
  <c r="H8" i="1" s="1"/>
</calcChain>
</file>

<file path=xl/sharedStrings.xml><?xml version="1.0" encoding="utf-8"?>
<sst xmlns="http://schemas.openxmlformats.org/spreadsheetml/2006/main" count="415" uniqueCount="137">
  <si>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</si>
  <si>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</si>
  <si>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</si>
  <si>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</si>
  <si>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</si>
  <si>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</si>
  <si>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</si>
  <si>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</si>
  <si>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</si>
  <si>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</si>
  <si>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</si>
  <si>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</si>
  <si>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</si>
  <si>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</si>
  <si>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</si>
  <si>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</si>
  <si>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</si>
  <si>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</si>
  <si>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</si>
  <si>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</si>
  <si>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</si>
  <si>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</si>
  <si>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</si>
  <si>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</si>
  <si>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</si>
  <si>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</si>
  <si>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</si>
  <si>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Periodicidades del mantenimiento preventivo LOTE 1</t>
  </si>
  <si>
    <t>3 Semanas</t>
  </si>
  <si>
    <t>Mensual</t>
  </si>
  <si>
    <t>Seis semanal</t>
  </si>
  <si>
    <t>Trimestral</t>
  </si>
  <si>
    <t>Cuatrimestral</t>
  </si>
  <si>
    <t>Semestral</t>
  </si>
  <si>
    <t>Anual</t>
  </si>
  <si>
    <t>Bienal</t>
  </si>
  <si>
    <t>Trienal</t>
  </si>
  <si>
    <t>Quinquenal</t>
  </si>
  <si>
    <t>Equipo</t>
  </si>
  <si>
    <t>Denominación</t>
  </si>
  <si>
    <t>Revisiones</t>
  </si>
  <si>
    <t>P/unit. 
máximo</t>
  </si>
  <si>
    <t>P/unit. 
Ofertado</t>
  </si>
  <si>
    <t>Subtotal</t>
  </si>
  <si>
    <t>2A</t>
  </si>
  <si>
    <t>3A</t>
  </si>
  <si>
    <t>5A</t>
  </si>
  <si>
    <t>TOTAL</t>
  </si>
  <si>
    <t>ZCAA-44-112-1301</t>
  </si>
  <si>
    <t/>
  </si>
  <si>
    <t>ZCAA-45-011-2400</t>
  </si>
  <si>
    <t>ZCAA-45-011-2401</t>
  </si>
  <si>
    <t>ZCAA-46-151-1801</t>
  </si>
  <si>
    <t>ZCAA-48-051-0001</t>
  </si>
  <si>
    <t>ZCAA-48-051-0002</t>
  </si>
  <si>
    <t>ZCAA-51-091-0001</t>
  </si>
  <si>
    <t>ZCAA-51-091-0002</t>
  </si>
  <si>
    <t>ZCAA-53-001</t>
  </si>
  <si>
    <t>ZCAA-53-002</t>
  </si>
  <si>
    <t>APILADORA ELECTRICA YALE MS16 1600 KG</t>
  </si>
  <si>
    <t>ZCAA-53-003</t>
  </si>
  <si>
    <t>ZCAA-53-035-1301</t>
  </si>
  <si>
    <t>ZCAA-53-153-0001</t>
  </si>
  <si>
    <t>ZCAA-54-026-1800</t>
  </si>
  <si>
    <t>ZCAA-55-111-1600</t>
  </si>
  <si>
    <t>ZCAA-55-111-1601</t>
  </si>
  <si>
    <t>ZCAA-55-111-1602</t>
  </si>
  <si>
    <t>ZCAP-55-111-1301</t>
  </si>
  <si>
    <t>ZCAP-55-111-1306</t>
  </si>
  <si>
    <t>ZCAT-53-035-1301</t>
  </si>
  <si>
    <t>ZCAT-53-035-1302</t>
  </si>
  <si>
    <t>ZCAU-53-035-1300</t>
  </si>
  <si>
    <t>ZCAU-55-111-1306</t>
  </si>
  <si>
    <t>ZCAU-55-111-1307</t>
  </si>
  <si>
    <t>ZCAU-55-111-1308</t>
  </si>
  <si>
    <t>ZCTE-53-035-1301</t>
  </si>
  <si>
    <t>ZCAA-53-035-1300</t>
  </si>
  <si>
    <t>APILADORA ELECTRICA BOSS</t>
  </si>
  <si>
    <t>ZCAA-MEAMB-0001</t>
  </si>
  <si>
    <t>APILADORA ELECTRICA JUGHEINRICH EJC Z14</t>
  </si>
  <si>
    <t>ZCAU-48-111-1312</t>
  </si>
  <si>
    <t>CARRETILLA ELEVADORA TOYOTA TRAIGO 8FBE18T 1,8 Tn.</t>
  </si>
  <si>
    <t>ZCAU-53-111-1313</t>
  </si>
  <si>
    <t>ZCAU-49-111-1309</t>
  </si>
  <si>
    <t>CARRETILLA ELEVADORA TOYOTA TRAIGO 8FBMT25 2,5 Tn.</t>
  </si>
  <si>
    <t>1 (30M)</t>
  </si>
  <si>
    <t>ZCAU-53-111-1310</t>
  </si>
  <si>
    <t>ZCAU-53-111-1311</t>
  </si>
  <si>
    <t>CARRETILLA ELEVADORA TOYOTA TRAIGO 8FBMT35 3,5 Tn.</t>
  </si>
  <si>
    <t>ZCAA-47-032-1301</t>
  </si>
  <si>
    <t>APILADORA ELECTRICA TOYOTA BT STAXIO SWE140  1,4 Tn.</t>
  </si>
  <si>
    <t>ZCAA-47-032-1302</t>
  </si>
  <si>
    <t>ZCAA-44-112-1302</t>
  </si>
  <si>
    <t>APILADORA ELECTRICA CESAB S216  1,6 Tn.</t>
  </si>
  <si>
    <t>ZCAA-48-051-0003</t>
  </si>
  <si>
    <t>ZCAA-48-051-0004</t>
  </si>
  <si>
    <t>ZCAA-54-026-1801</t>
  </si>
  <si>
    <t>APILADORA ELECTRICA CESAB S210  1 Tn.</t>
  </si>
  <si>
    <t>ZCAA-54-026-1802</t>
  </si>
  <si>
    <t>IMPORTE MENSUAL PRORRATEADO</t>
  </si>
  <si>
    <t>1916</t>
  </si>
  <si>
    <t>mes</t>
  </si>
  <si>
    <t>1915</t>
  </si>
  <si>
    <t xml:space="preserve">Notas: </t>
  </si>
  <si>
    <t>Se deben rellenar todas las celdas sombreadas en verde de las columnas "Precio unitario ofertado".</t>
  </si>
  <si>
    <t>Los precios unitarios indicados deben incluir Gastos Generales y Beneficio Industrial.</t>
  </si>
  <si>
    <t>Se tendrán en cuenta las Notas del apartado 27 del Pliego de Condiciones Particulares.</t>
  </si>
  <si>
    <t>TOTAL MANTENIMIENTO PREVENTIVO ANUAL (12 MESES) LOTE 1</t>
  </si>
  <si>
    <t>1</t>
  </si>
  <si>
    <t>MENSUALIDAD MANTENIMIENTO PREVENTIVO</t>
  </si>
  <si>
    <t>GTO</t>
  </si>
  <si>
    <t>1.1</t>
  </si>
  <si>
    <t>LOTE 1</t>
  </si>
  <si>
    <t>LOTE 1 MANTENIMIENTO DE MAQUINARIA DE MANUTENCIÓN</t>
  </si>
  <si>
    <t>APILADORA ELECTRICA LINDE</t>
  </si>
  <si>
    <t>APILADORA ELECTRICA JUGHEINRICH EJC 112</t>
  </si>
  <si>
    <t>APILADORA ELECTRICA JUNGHEINRICH EJC-16</t>
  </si>
  <si>
    <t>APILADORA ELECTRICA JUNGHEINRICH EJC 112</t>
  </si>
  <si>
    <t>TRANSPALETA ELECTRICA JUNGHEINRICH EJE 1</t>
  </si>
  <si>
    <t>APILADORA ELECTRICA YALE MS16 AC 1600 KG</t>
  </si>
  <si>
    <t>APILADORA ELECTRICA JUNGHEINRICH EJC-216</t>
  </si>
  <si>
    <t>APILADORA ELEVADORA ELECTRICA MIC WP10E</t>
  </si>
  <si>
    <t>APILADORA ELECTRICA ABLACAR</t>
  </si>
  <si>
    <t>APILADORA ELECTRICA JUNGHEINRICH  ELE-16</t>
  </si>
  <si>
    <t>CARRETILLA PLATAFORMA  PEFRA</t>
  </si>
  <si>
    <t>CARRETILLA PLATAF. LANCER-BOSS</t>
  </si>
  <si>
    <t>TRANSPALETE MECANICO</t>
  </si>
  <si>
    <t>CARRETILLA RETRACTIL CROWN ESR-5000 2.0</t>
  </si>
  <si>
    <t>CARRETILLA DE UÑAS TOYOTA 7FBMF25</t>
  </si>
  <si>
    <t>TRANSPALET ELECT TOYOTA PWDRIVE 7PM18</t>
  </si>
  <si>
    <t xml:space="preserve">P/unit. mensual
Máximo </t>
  </si>
  <si>
    <t>P/unit. Mensual
Ofertado</t>
  </si>
  <si>
    <t>Total Mensual Correctivo</t>
  </si>
  <si>
    <t>MENSUALIDAD MANTENIMIENTO CORRECTIVO INTEGRAL</t>
  </si>
  <si>
    <t>Cuotas Mensuales Mantenimiento Correctivo Integral</t>
  </si>
  <si>
    <t>MANTENIMIENTO MEDIOS DE TRANSPORTE SMTC</t>
  </si>
  <si>
    <t>% Gastos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</si>
</sst>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0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i/>
      <sz val="12"/>
      <name val="Arial"/>
      <family val="2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2" fillId="0" borderId="0"/>
  </cellStyleXfs>
  <cellXfs count="126">
    <xf numFmtId="0" fontId="0" fillId="0" borderId="0" xfId="0"/>
    <xf numFmtId="165" fontId="0" fillId="10" borderId="25" xfId="0" applyNumberFormat="1" applyFill="1" applyBorder="1" applyAlignment="1" applyProtection="1">
      <alignment horizontal="center"/>
      <protection locked="0"/>
    </xf>
    <xf numFmtId="44" fontId="0" fillId="10" borderId="21" xfId="1" applyFont="1" applyFill="1" applyBorder="1" applyAlignment="1" applyProtection="1">
      <alignment horizontal="center"/>
      <protection locked="0"/>
    </xf>
    <xf numFmtId="44" fontId="0" fillId="10" borderId="25" xfId="1" applyFont="1" applyFill="1" applyBorder="1" applyAlignment="1" applyProtection="1">
      <alignment horizontal="center"/>
      <protection locked="0"/>
    </xf>
    <xf numFmtId="44" fontId="0" fillId="10" borderId="30" xfId="1" applyFont="1" applyFill="1" applyBorder="1" applyAlignment="1" applyProtection="1">
      <alignment horizontal="center"/>
      <protection locked="0"/>
    </xf>
    <xf numFmtId="165" fontId="0" fillId="10" borderId="18" xfId="0" applyNumberFormat="1" applyFill="1" applyBorder="1" applyAlignment="1" applyProtection="1">
      <alignment horizontal="center"/>
      <protection locked="0"/>
    </xf>
    <xf numFmtId="165" fontId="0" fillId="10" borderId="30" xfId="0" applyNumberFormat="1" applyFill="1" applyBorder="1" applyAlignment="1" applyProtection="1">
      <alignment horizontal="center"/>
      <protection locked="0"/>
    </xf>
    <xf numFmtId="0" fontId="0" fillId="6" borderId="0" xfId="0" applyFill="1"/>
    <xf numFmtId="0" fontId="6" fillId="8" borderId="13" xfId="0" applyFont="1" applyFill="1" applyBorder="1" applyAlignment="1">
      <alignment horizontal="left" vertical="center"/>
    </xf>
    <xf numFmtId="0" fontId="8" fillId="7" borderId="14" xfId="0" applyFont="1" applyFill="1" applyBorder="1" applyAlignment="1">
      <alignment horizontal="center"/>
    </xf>
    <xf numFmtId="0" fontId="8" fillId="7" borderId="14" xfId="0" applyFont="1" applyFill="1" applyBorder="1" applyAlignment="1">
      <alignment horizontal="center" wrapText="1"/>
    </xf>
    <xf numFmtId="0" fontId="8" fillId="7" borderId="15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0" fillId="9" borderId="13" xfId="0" applyFill="1" applyBorder="1"/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165" fontId="0" fillId="6" borderId="20" xfId="0" applyNumberFormat="1" applyFill="1" applyBorder="1" applyAlignment="1">
      <alignment horizontal="center"/>
    </xf>
    <xf numFmtId="44" fontId="0" fillId="6" borderId="19" xfId="0" applyNumberFormat="1" applyFill="1" applyBorder="1" applyAlignment="1">
      <alignment horizontal="center"/>
    </xf>
    <xf numFmtId="165" fontId="0" fillId="6" borderId="17" xfId="0" applyNumberFormat="1" applyFill="1" applyBorder="1" applyAlignment="1">
      <alignment horizontal="center"/>
    </xf>
    <xf numFmtId="44" fontId="0" fillId="6" borderId="19" xfId="1" applyFont="1" applyFill="1" applyBorder="1" applyAlignment="1" applyProtection="1">
      <alignment horizontal="center"/>
    </xf>
    <xf numFmtId="44" fontId="0" fillId="6" borderId="22" xfId="0" applyNumberFormat="1" applyFill="1" applyBorder="1"/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165" fontId="0" fillId="6" borderId="24" xfId="0" applyNumberFormat="1" applyFill="1" applyBorder="1" applyAlignment="1">
      <alignment horizontal="center"/>
    </xf>
    <xf numFmtId="44" fontId="0" fillId="6" borderId="26" xfId="0" applyNumberFormat="1" applyFill="1" applyBorder="1" applyAlignment="1">
      <alignment horizontal="center"/>
    </xf>
    <xf numFmtId="165" fontId="0" fillId="6" borderId="25" xfId="0" applyNumberFormat="1" applyFill="1" applyBorder="1" applyAlignment="1">
      <alignment horizontal="center"/>
    </xf>
    <xf numFmtId="44" fontId="0" fillId="6" borderId="26" xfId="1" applyFont="1" applyFill="1" applyBorder="1" applyAlignment="1" applyProtection="1">
      <alignment horizontal="center"/>
    </xf>
    <xf numFmtId="44" fontId="0" fillId="6" borderId="27" xfId="0" applyNumberFormat="1" applyFill="1" applyBorder="1"/>
    <xf numFmtId="44" fontId="0" fillId="6" borderId="25" xfId="1" applyFont="1" applyFill="1" applyBorder="1" applyAlignment="1" applyProtection="1">
      <alignment horizontal="center"/>
    </xf>
    <xf numFmtId="0" fontId="0" fillId="0" borderId="25" xfId="0" applyBorder="1" applyAlignment="1">
      <alignment horizontal="center"/>
    </xf>
    <xf numFmtId="44" fontId="0" fillId="0" borderId="25" xfId="1" applyFont="1" applyFill="1" applyBorder="1" applyAlignment="1" applyProtection="1">
      <alignment horizontal="center"/>
    </xf>
    <xf numFmtId="165" fontId="0" fillId="0" borderId="25" xfId="0" applyNumberFormat="1" applyBorder="1" applyAlignment="1">
      <alignment horizontal="center"/>
    </xf>
    <xf numFmtId="0" fontId="0" fillId="9" borderId="0" xfId="0" applyFill="1"/>
    <xf numFmtId="0" fontId="0" fillId="0" borderId="23" xfId="0" applyBorder="1" applyAlignment="1">
      <alignment horizontal="center"/>
    </xf>
    <xf numFmtId="165" fontId="0" fillId="0" borderId="24" xfId="0" applyNumberFormat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6" borderId="31" xfId="0" applyFill="1" applyBorder="1" applyAlignment="1">
      <alignment horizontal="center"/>
    </xf>
    <xf numFmtId="165" fontId="0" fillId="6" borderId="29" xfId="0" applyNumberFormat="1" applyFill="1" applyBorder="1" applyAlignment="1">
      <alignment horizontal="center"/>
    </xf>
    <xf numFmtId="44" fontId="0" fillId="6" borderId="31" xfId="0" applyNumberForma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0" borderId="28" xfId="0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44" fontId="0" fillId="6" borderId="31" xfId="1" applyFont="1" applyFill="1" applyBorder="1" applyAlignment="1" applyProtection="1">
      <alignment horizontal="center"/>
    </xf>
    <xf numFmtId="165" fontId="0" fillId="6" borderId="30" xfId="0" applyNumberForma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44" fontId="11" fillId="6" borderId="2" xfId="0" applyNumberFormat="1" applyFont="1" applyFill="1" applyBorder="1"/>
    <xf numFmtId="0" fontId="13" fillId="0" borderId="0" xfId="2" applyFont="1" applyAlignment="1">
      <alignment vertical="center"/>
    </xf>
    <xf numFmtId="44" fontId="0" fillId="10" borderId="27" xfId="1" applyFont="1" applyFill="1" applyBorder="1" applyAlignment="1" applyProtection="1">
      <alignment horizontal="center"/>
      <protection locked="0"/>
    </xf>
    <xf numFmtId="44" fontId="0" fillId="10" borderId="40" xfId="1" applyFont="1" applyFill="1" applyBorder="1" applyAlignment="1" applyProtection="1">
      <alignment horizontal="center"/>
      <protection locked="0"/>
    </xf>
    <xf numFmtId="44" fontId="0" fillId="10" borderId="43" xfId="1" applyFon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0" fontId="14" fillId="12" borderId="5" xfId="0" applyFont="1" applyFill="1" applyBorder="1"/>
    <xf numFmtId="0" fontId="14" fillId="12" borderId="44" xfId="0" applyFont="1" applyFill="1" applyBorder="1"/>
    <xf numFmtId="0" fontId="14" fillId="12" borderId="45" xfId="0" applyFont="1" applyFill="1" applyBorder="1" applyAlignment="1">
      <alignment wrapText="1"/>
    </xf>
    <xf numFmtId="0" fontId="14" fillId="12" borderId="2" xfId="0" applyFont="1" applyFill="1" applyBorder="1" applyAlignment="1">
      <alignment wrapText="1"/>
    </xf>
    <xf numFmtId="0" fontId="0" fillId="9" borderId="41" xfId="0" applyFill="1" applyBorder="1"/>
    <xf numFmtId="0" fontId="0" fillId="9" borderId="36" xfId="0" applyFill="1" applyBorder="1"/>
    <xf numFmtId="7" fontId="0" fillId="0" borderId="42" xfId="0" applyNumberFormat="1" applyBorder="1"/>
    <xf numFmtId="0" fontId="0" fillId="9" borderId="23" xfId="0" applyFill="1" applyBorder="1"/>
    <xf numFmtId="0" fontId="0" fillId="9" borderId="25" xfId="0" applyFill="1" applyBorder="1"/>
    <xf numFmtId="7" fontId="0" fillId="0" borderId="38" xfId="0" applyNumberFormat="1" applyBorder="1"/>
    <xf numFmtId="0" fontId="0" fillId="9" borderId="28" xfId="0" applyFill="1" applyBorder="1"/>
    <xf numFmtId="0" fontId="0" fillId="9" borderId="30" xfId="0" applyFill="1" applyBorder="1"/>
    <xf numFmtId="7" fontId="0" fillId="0" borderId="39" xfId="0" applyNumberFormat="1" applyBorder="1"/>
    <xf numFmtId="7" fontId="0" fillId="11" borderId="2" xfId="0" applyNumberForma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10" fillId="0" borderId="1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0" fontId="8" fillId="7" borderId="10" xfId="0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8" fillId="7" borderId="1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10" fillId="0" borderId="33" xfId="0" applyFont="1" applyBorder="1" applyAlignment="1">
      <alignment horizontal="right"/>
    </xf>
    <xf numFmtId="0" fontId="10" fillId="0" borderId="34" xfId="0" applyFont="1" applyBorder="1" applyAlignment="1">
      <alignment horizontal="right"/>
    </xf>
    <xf numFmtId="0" fontId="7" fillId="7" borderId="9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/>
    </xf>
    <xf numFmtId="0" fontId="0" fillId="11" borderId="6" xfId="0" applyFill="1" applyBorder="1" applyAlignment="1">
      <alignment horizontal="center"/>
    </xf>
    <xf numFmtId="0" fontId="10" fillId="11" borderId="8" xfId="0" applyFont="1" applyFill="1" applyBorder="1" applyAlignment="1">
      <alignment horizontal="center" vertical="center"/>
    </xf>
    <xf numFmtId="0" fontId="10" fillId="11" borderId="35" xfId="0" applyFont="1" applyFill="1" applyBorder="1" applyAlignment="1">
      <alignment horizontal="center" vertical="center"/>
    </xf>
    <xf numFmtId="0" fontId="10" fillId="11" borderId="37" xfId="0" applyFont="1" applyFill="1" applyBorder="1" applyAlignment="1">
      <alignment horizontal="center" vertical="center"/>
    </xf>
    <xf numFmtId="0" fontId="10" fillId="11" borderId="32" xfId="0" applyFont="1" applyFill="1" applyBorder="1" applyAlignment="1">
      <alignment horizontal="center" vertical="center"/>
    </xf>
    <xf numFmtId="0" fontId="10" fillId="11" borderId="33" xfId="0" applyFont="1" applyFill="1" applyBorder="1" applyAlignment="1">
      <alignment horizontal="center" vertical="center"/>
    </xf>
    <xf numFmtId="0" fontId="10" fillId="11" borderId="34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wrapText="1"/>
    </xf>
    <xf numFmtId="10" fontId="3" fillId="6" borderId="4" xfId="0" quotePrefix="1" applyNumberFormat="1" applyFont="1" applyFill="1" applyBorder="1"/>
  </cellXfs>
  <cellStyles count="3">
    <cellStyle name="Moneda" xfId="1" builtinId="4"/>
    <cellStyle name="Normal" xfId="0" builtinId="0"/>
    <cellStyle name="Normal 2" xfId="2" xr:uid="{8E04EBDA-9A87-4156-A426-1D41EF6C36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D55E11D0-1112-45C8-B412-24927BE4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831B1C5-7455-42A8-B8B3-A4970F23D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D31753EC-D355-4C5D-BF1B-C70DCCB10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180156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908959B-8882-4F97-A8B7-D00A22A42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70974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workbookViewId="0">
      <selection activeCell="E20" sqref="E2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3.85546875" customWidth="1"/>
    <col min="4" max="4" width="18.7109375" customWidth="1"/>
    <col min="5" max="5" width="30.5703125" style="59" customWidth="1"/>
    <col min="6" max="6" width="18" style="59" bestFit="1" customWidth="1"/>
    <col min="7" max="7" width="22.5703125" style="60" customWidth="1"/>
    <col min="8" max="8" width="19.7109375" bestFit="1" customWidth="1"/>
    <col min="9" max="9" width="18.7109375" style="59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58" t="s">
        <v>0</v>
      </c>
      <c r="H1" s="58" t="s">
        <v>1</v>
      </c>
    </row>
    <row r="2" spans="1:9" ht="15.75" thickBot="1" x14ac:dyDescent="0.3">
      <c r="A2" s="61" t="s">
        <v>2</v>
      </c>
      <c r="B2" s="62">
        <v>1</v>
      </c>
    </row>
    <row r="3" spans="1:9" ht="15" customHeight="1" thickBot="1" x14ac:dyDescent="0.3">
      <c r="A3" s="97" t="s">
        <v>3</v>
      </c>
      <c r="B3" s="98"/>
      <c r="C3" s="99"/>
      <c r="D3" s="63">
        <f>SUM(G:G)</f>
        <v>334425</v>
      </c>
      <c r="E3" s="97" t="s">
        <v>4</v>
      </c>
      <c r="F3" s="98"/>
      <c r="G3" s="99"/>
      <c r="H3" s="63">
        <f>SUM(I:I)</f>
        <v>0</v>
      </c>
    </row>
    <row r="4" spans="1:9" ht="15" customHeight="1" thickBot="1" x14ac:dyDescent="0.3">
      <c r="A4" s="124" t="s">
        <v>5</v>
      </c>
      <c r="B4" s="64">
        <v>0</v>
      </c>
      <c r="C4" s="65" t="s">
        <v>6</v>
      </c>
      <c r="D4" s="66">
        <f>ROUND($D$3*B4,2)</f>
        <v>0</v>
      </c>
      <c r="E4" s="124" t="s">
        <v>7</v>
      </c>
      <c r="F4" s="125">
        <v>0</v>
      </c>
      <c r="G4" s="65" t="s">
        <v>6</v>
      </c>
      <c r="H4" s="66">
        <f>ROUND($H$3*F4,2)</f>
        <v>0</v>
      </c>
    </row>
    <row r="5" spans="1:9" ht="15.75" thickBot="1" x14ac:dyDescent="0.3">
      <c r="A5" s="124" t="s">
        <v>136</v>
      </c>
      <c r="B5" s="64">
        <v>0</v>
      </c>
      <c r="C5" s="65" t="s">
        <v>8</v>
      </c>
      <c r="D5" s="66">
        <f>ROUND($D$3*B5,2)</f>
        <v>0</v>
      </c>
      <c r="E5" s="124" t="s">
        <v>9</v>
      </c>
      <c r="F5" s="125">
        <v>0</v>
      </c>
      <c r="G5" s="65" t="s">
        <v>8</v>
      </c>
      <c r="H5" s="66">
        <f>ROUND($H$3*F5,2)</f>
        <v>0</v>
      </c>
    </row>
    <row r="6" spans="1:9" ht="15.75" thickBot="1" x14ac:dyDescent="0.3">
      <c r="A6" s="100" t="s">
        <v>10</v>
      </c>
      <c r="B6" s="101"/>
      <c r="C6" s="102"/>
      <c r="D6" s="66">
        <f>SUM(D3,D4,D5)</f>
        <v>334425</v>
      </c>
      <c r="E6" s="100" t="s">
        <v>11</v>
      </c>
      <c r="F6" s="101"/>
      <c r="G6" s="102"/>
      <c r="H6" s="66">
        <f>SUM(H3,H4,H5)</f>
        <v>0</v>
      </c>
    </row>
    <row r="7" spans="1:9" ht="15.75" thickBot="1" x14ac:dyDescent="0.3">
      <c r="A7" s="67" t="s">
        <v>12</v>
      </c>
      <c r="B7" s="68">
        <v>0.21</v>
      </c>
      <c r="C7" s="65" t="s">
        <v>13</v>
      </c>
      <c r="D7" s="66">
        <f>ROUND($D$6*B7,2)</f>
        <v>70229.25</v>
      </c>
      <c r="E7" s="69" t="s">
        <v>12</v>
      </c>
      <c r="F7" s="70">
        <f>B7</f>
        <v>0.21</v>
      </c>
      <c r="G7" s="65" t="s">
        <v>13</v>
      </c>
      <c r="H7" s="66">
        <f>ROUND($H$6*F7,2)</f>
        <v>0</v>
      </c>
    </row>
    <row r="8" spans="1:9" ht="15.75" thickBot="1" x14ac:dyDescent="0.3">
      <c r="A8" s="103" t="s">
        <v>14</v>
      </c>
      <c r="B8" s="104"/>
      <c r="C8" s="105"/>
      <c r="D8" s="71">
        <f>SUM(D6:D7)</f>
        <v>404654.25</v>
      </c>
      <c r="E8" s="103" t="s">
        <v>15</v>
      </c>
      <c r="F8" s="104"/>
      <c r="G8" s="105"/>
      <c r="H8" s="71">
        <f>SUM(H6:H7)</f>
        <v>0</v>
      </c>
    </row>
    <row r="9" spans="1:9" ht="15.75" thickBot="1" x14ac:dyDescent="0.3"/>
    <row r="10" spans="1:9" ht="15.75" thickBot="1" x14ac:dyDescent="0.3">
      <c r="A10" s="72"/>
      <c r="F10" s="95" t="s">
        <v>16</v>
      </c>
      <c r="G10" s="96"/>
      <c r="H10" s="95" t="s">
        <v>17</v>
      </c>
      <c r="I10" s="96"/>
    </row>
    <row r="11" spans="1:9" x14ac:dyDescent="0.25">
      <c r="A11" s="73" t="s">
        <v>18</v>
      </c>
      <c r="B11" s="73" t="s">
        <v>19</v>
      </c>
      <c r="C11" s="73" t="s">
        <v>20</v>
      </c>
      <c r="D11" s="73" t="s">
        <v>21</v>
      </c>
      <c r="E11" s="74" t="s">
        <v>22</v>
      </c>
      <c r="F11" s="74" t="s">
        <v>23</v>
      </c>
      <c r="G11" s="73" t="s">
        <v>24</v>
      </c>
      <c r="H11" s="73" t="s">
        <v>25</v>
      </c>
      <c r="I11" s="73" t="s">
        <v>26</v>
      </c>
    </row>
    <row r="12" spans="1:9" x14ac:dyDescent="0.25">
      <c r="A12" s="75" t="s">
        <v>108</v>
      </c>
      <c r="B12" s="75" t="s">
        <v>110</v>
      </c>
      <c r="C12" s="75" t="s">
        <v>135</v>
      </c>
      <c r="D12" s="75"/>
      <c r="E12" s="76"/>
      <c r="F12" s="76"/>
      <c r="G12" s="75"/>
      <c r="H12" s="76"/>
      <c r="I12" s="76"/>
    </row>
    <row r="13" spans="1:9" x14ac:dyDescent="0.25">
      <c r="A13" s="75" t="s">
        <v>111</v>
      </c>
      <c r="B13" s="75" t="s">
        <v>112</v>
      </c>
      <c r="C13" s="75" t="s">
        <v>113</v>
      </c>
      <c r="D13" s="75"/>
      <c r="E13" s="76"/>
      <c r="F13" s="76"/>
      <c r="G13" s="75"/>
      <c r="H13" s="76"/>
      <c r="I13" s="76"/>
    </row>
    <row r="14" spans="1:9" x14ac:dyDescent="0.25">
      <c r="A14" s="75"/>
      <c r="B14" s="75" t="s">
        <v>102</v>
      </c>
      <c r="C14" t="s">
        <v>109</v>
      </c>
      <c r="D14" s="77" t="s">
        <v>101</v>
      </c>
      <c r="E14" s="76">
        <v>36</v>
      </c>
      <c r="F14" s="76">
        <v>4945.8333000000002</v>
      </c>
      <c r="G14" s="78">
        <f>ROUND(E14*F14,2)</f>
        <v>178050</v>
      </c>
      <c r="H14" s="79">
        <f>'Oferta Mtto. Preventivo'!AQ46</f>
        <v>0</v>
      </c>
      <c r="I14" s="80">
        <f t="shared" ref="I14:I15" si="0">ROUND(E14*H14,2)</f>
        <v>0</v>
      </c>
    </row>
    <row r="15" spans="1:9" x14ac:dyDescent="0.25">
      <c r="B15" t="s">
        <v>100</v>
      </c>
      <c r="C15" t="s">
        <v>133</v>
      </c>
      <c r="D15" s="77" t="s">
        <v>101</v>
      </c>
      <c r="E15" s="76">
        <v>36</v>
      </c>
      <c r="F15" s="76">
        <f>'Oferta Mtto. Correctivo '!D44</f>
        <v>4343.75</v>
      </c>
      <c r="G15" s="78">
        <f>ROUND(E15*F15,2)</f>
        <v>156375</v>
      </c>
      <c r="H15" s="79">
        <f>'Oferta Mtto. Correctivo '!E44</f>
        <v>0</v>
      </c>
      <c r="I15" s="80">
        <f t="shared" si="0"/>
        <v>0</v>
      </c>
    </row>
  </sheetData>
  <sheetProtection algorithmName="SHA-512" hashValue="Ny1wey8HRx/tA3QLo1egfBTrUQfO8U2Rp/wYCMLqPuxQIs1+lBBlIHQ0RFfIV1Tob07gbx4kjzIRH8+CFQNiIg==" saltValue="5hvQtoTE+UlbCM01zdvUo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:H15" xr:uid="{67F755BA-AD93-4432-BEC5-FBF793B81689}">
      <formula1>H14&lt;=F14</formula1>
    </dataValidation>
  </dataValidations>
  <pageMargins left="0.7" right="0.7" top="0.75" bottom="0.75" header="0.3" footer="0.3"/>
  <pageSetup paperSize="9" orientation="portrait" r:id="rId1"/>
  <ignoredErrors>
    <ignoredError sqref="B14:B1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61588-8E09-4B0A-815A-5C9C06822E09}">
  <dimension ref="A2:AR50"/>
  <sheetViews>
    <sheetView tabSelected="1" topLeftCell="A13" zoomScale="85" zoomScaleNormal="85" workbookViewId="0">
      <selection activeCell="AO36" sqref="AO36"/>
    </sheetView>
  </sheetViews>
  <sheetFormatPr baseColWidth="10" defaultColWidth="11.42578125" defaultRowHeight="15" x14ac:dyDescent="0.25"/>
  <cols>
    <col min="1" max="1" width="17.28515625" style="7" bestFit="1" customWidth="1"/>
    <col min="2" max="2" width="51.7109375" style="7" customWidth="1"/>
    <col min="3" max="3" width="12.28515625" style="52" bestFit="1" customWidth="1"/>
    <col min="4" max="4" width="13" style="52" customWidth="1"/>
    <col min="5" max="5" width="11" style="52" customWidth="1"/>
    <col min="6" max="6" width="14.5703125" style="52" customWidth="1"/>
    <col min="7" max="8" width="10.5703125" style="52" customWidth="1"/>
    <col min="9" max="10" width="9.5703125" style="52" bestFit="1" customWidth="1"/>
    <col min="11" max="12" width="10.5703125" style="52" customWidth="1"/>
    <col min="13" max="13" width="9.28515625" style="52" customWidth="1"/>
    <col min="14" max="14" width="9.5703125" style="52" bestFit="1" customWidth="1"/>
    <col min="15" max="16" width="10.5703125" style="52" customWidth="1"/>
    <col min="17" max="17" width="9.5703125" style="52" customWidth="1"/>
    <col min="18" max="18" width="9.7109375" style="52" customWidth="1"/>
    <col min="19" max="20" width="10.5703125" style="52" customWidth="1"/>
    <col min="21" max="21" width="10.28515625" style="52" customWidth="1"/>
    <col min="22" max="22" width="9.5703125" style="52" bestFit="1" customWidth="1"/>
    <col min="23" max="24" width="11.28515625" style="52" customWidth="1"/>
    <col min="25" max="25" width="9.42578125" style="52" customWidth="1"/>
    <col min="26" max="26" width="9.5703125" style="52" bestFit="1" customWidth="1"/>
    <col min="27" max="28" width="10.5703125" style="52" customWidth="1"/>
    <col min="29" max="29" width="10" style="52" customWidth="1"/>
    <col min="30" max="30" width="9.5703125" style="52" bestFit="1" customWidth="1"/>
    <col min="31" max="31" width="5.85546875" style="52" customWidth="1"/>
    <col min="32" max="32" width="8.85546875" style="52" customWidth="1"/>
    <col min="33" max="33" width="9.7109375" style="52" customWidth="1"/>
    <col min="34" max="34" width="9.5703125" style="52" bestFit="1" customWidth="1"/>
    <col min="35" max="35" width="7.7109375" style="52" bestFit="1" customWidth="1"/>
    <col min="36" max="36" width="8.85546875" style="52" customWidth="1"/>
    <col min="37" max="37" width="9.42578125" style="52" customWidth="1"/>
    <col min="38" max="38" width="9.5703125" style="52" bestFit="1" customWidth="1"/>
    <col min="39" max="39" width="5.85546875" style="52" customWidth="1"/>
    <col min="40" max="40" width="8.42578125" style="52" customWidth="1"/>
    <col min="41" max="41" width="9.42578125" style="52" customWidth="1"/>
    <col min="42" max="42" width="9.5703125" style="52" bestFit="1" customWidth="1"/>
    <col min="43" max="43" width="17.85546875" style="7" bestFit="1" customWidth="1"/>
    <col min="44" max="16384" width="11.42578125" style="7"/>
  </cols>
  <sheetData>
    <row r="2" spans="1:43" ht="15" customHeight="1" x14ac:dyDescent="0.25">
      <c r="C2" s="115" t="s">
        <v>27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</row>
    <row r="3" spans="1:43" ht="15" customHeight="1" thickBot="1" x14ac:dyDescent="0.3">
      <c r="C3" s="109" t="s">
        <v>28</v>
      </c>
      <c r="D3" s="110"/>
      <c r="E3" s="110"/>
      <c r="F3" s="111"/>
      <c r="G3" s="109" t="s">
        <v>29</v>
      </c>
      <c r="H3" s="110"/>
      <c r="I3" s="110"/>
      <c r="J3" s="111"/>
      <c r="K3" s="109" t="s">
        <v>30</v>
      </c>
      <c r="L3" s="110"/>
      <c r="M3" s="110"/>
      <c r="N3" s="111"/>
      <c r="O3" s="109" t="s">
        <v>31</v>
      </c>
      <c r="P3" s="110"/>
      <c r="Q3" s="110"/>
      <c r="R3" s="111"/>
      <c r="S3" s="109" t="s">
        <v>32</v>
      </c>
      <c r="T3" s="110"/>
      <c r="U3" s="110"/>
      <c r="V3" s="111"/>
      <c r="W3" s="109" t="s">
        <v>33</v>
      </c>
      <c r="X3" s="110"/>
      <c r="Y3" s="110"/>
      <c r="Z3" s="111"/>
      <c r="AA3" s="109" t="s">
        <v>34</v>
      </c>
      <c r="AB3" s="110"/>
      <c r="AC3" s="110"/>
      <c r="AD3" s="111"/>
      <c r="AE3" s="109" t="s">
        <v>35</v>
      </c>
      <c r="AF3" s="110"/>
      <c r="AG3" s="110"/>
      <c r="AH3" s="111"/>
      <c r="AI3" s="109" t="s">
        <v>36</v>
      </c>
      <c r="AJ3" s="110"/>
      <c r="AK3" s="110"/>
      <c r="AL3" s="111"/>
      <c r="AM3" s="109" t="s">
        <v>37</v>
      </c>
      <c r="AN3" s="110"/>
      <c r="AO3" s="110"/>
      <c r="AP3" s="111"/>
    </row>
    <row r="4" spans="1:43" ht="48" thickBot="1" x14ac:dyDescent="0.3">
      <c r="A4" s="8" t="s">
        <v>38</v>
      </c>
      <c r="B4" s="8" t="s">
        <v>39</v>
      </c>
      <c r="C4" s="9" t="s">
        <v>40</v>
      </c>
      <c r="D4" s="10" t="s">
        <v>41</v>
      </c>
      <c r="E4" s="10" t="s">
        <v>42</v>
      </c>
      <c r="F4" s="9" t="s">
        <v>43</v>
      </c>
      <c r="G4" s="9" t="s">
        <v>40</v>
      </c>
      <c r="H4" s="10" t="s">
        <v>41</v>
      </c>
      <c r="I4" s="10" t="s">
        <v>42</v>
      </c>
      <c r="J4" s="9" t="s">
        <v>43</v>
      </c>
      <c r="K4" s="9" t="s">
        <v>40</v>
      </c>
      <c r="L4" s="10" t="s">
        <v>41</v>
      </c>
      <c r="M4" s="10" t="s">
        <v>42</v>
      </c>
      <c r="N4" s="9" t="s">
        <v>43</v>
      </c>
      <c r="O4" s="9" t="s">
        <v>40</v>
      </c>
      <c r="P4" s="10" t="s">
        <v>41</v>
      </c>
      <c r="Q4" s="10" t="s">
        <v>42</v>
      </c>
      <c r="R4" s="9" t="s">
        <v>43</v>
      </c>
      <c r="S4" s="9" t="s">
        <v>40</v>
      </c>
      <c r="T4" s="10" t="s">
        <v>41</v>
      </c>
      <c r="U4" s="10" t="s">
        <v>42</v>
      </c>
      <c r="V4" s="9" t="s">
        <v>43</v>
      </c>
      <c r="W4" s="9" t="s">
        <v>40</v>
      </c>
      <c r="X4" s="10" t="s">
        <v>41</v>
      </c>
      <c r="Y4" s="10" t="s">
        <v>42</v>
      </c>
      <c r="Z4" s="9" t="s">
        <v>43</v>
      </c>
      <c r="AA4" s="9" t="s">
        <v>40</v>
      </c>
      <c r="AB4" s="10" t="s">
        <v>41</v>
      </c>
      <c r="AC4" s="10" t="s">
        <v>42</v>
      </c>
      <c r="AD4" s="9" t="s">
        <v>43</v>
      </c>
      <c r="AE4" s="9" t="s">
        <v>44</v>
      </c>
      <c r="AF4" s="10" t="s">
        <v>41</v>
      </c>
      <c r="AG4" s="10" t="s">
        <v>42</v>
      </c>
      <c r="AH4" s="9" t="s">
        <v>43</v>
      </c>
      <c r="AI4" s="9" t="s">
        <v>45</v>
      </c>
      <c r="AJ4" s="10" t="s">
        <v>41</v>
      </c>
      <c r="AK4" s="10" t="s">
        <v>42</v>
      </c>
      <c r="AL4" s="9" t="s">
        <v>43</v>
      </c>
      <c r="AM4" s="11" t="s">
        <v>46</v>
      </c>
      <c r="AN4" s="10" t="s">
        <v>41</v>
      </c>
      <c r="AO4" s="10" t="s">
        <v>42</v>
      </c>
      <c r="AP4" s="11" t="s">
        <v>43</v>
      </c>
      <c r="AQ4" s="12" t="s">
        <v>47</v>
      </c>
    </row>
    <row r="5" spans="1:43" x14ac:dyDescent="0.25">
      <c r="A5" s="13" t="s">
        <v>48</v>
      </c>
      <c r="B5" s="13" t="s">
        <v>77</v>
      </c>
      <c r="C5" s="14"/>
      <c r="D5" s="15"/>
      <c r="E5" s="16"/>
      <c r="F5" s="17"/>
      <c r="G5" s="14">
        <v>1</v>
      </c>
      <c r="H5" s="18">
        <v>75</v>
      </c>
      <c r="I5" s="2"/>
      <c r="J5" s="19">
        <f>G5*I5*12</f>
        <v>0</v>
      </c>
      <c r="K5" s="14" t="s">
        <v>49</v>
      </c>
      <c r="L5" s="15"/>
      <c r="M5" s="16"/>
      <c r="N5" s="17"/>
      <c r="O5" s="14">
        <v>1</v>
      </c>
      <c r="P5" s="20">
        <v>90</v>
      </c>
      <c r="Q5" s="5"/>
      <c r="R5" s="19">
        <f>O5*Q5*4</f>
        <v>0</v>
      </c>
      <c r="S5" s="14" t="s">
        <v>49</v>
      </c>
      <c r="T5" s="15"/>
      <c r="U5" s="16"/>
      <c r="V5" s="17"/>
      <c r="W5" s="14" t="s">
        <v>49</v>
      </c>
      <c r="X5" s="15"/>
      <c r="Y5" s="16"/>
      <c r="Z5" s="17"/>
      <c r="AA5" s="14">
        <v>1</v>
      </c>
      <c r="AB5" s="20">
        <v>261</v>
      </c>
      <c r="AC5" s="5"/>
      <c r="AD5" s="21">
        <f>AA5*AC5</f>
        <v>0</v>
      </c>
      <c r="AE5" s="14">
        <v>1</v>
      </c>
      <c r="AF5" s="20">
        <v>263</v>
      </c>
      <c r="AG5" s="5"/>
      <c r="AH5" s="21">
        <f>AE5*AG5</f>
        <v>0</v>
      </c>
      <c r="AI5" s="14" t="s">
        <v>49</v>
      </c>
      <c r="AJ5" s="15"/>
      <c r="AK5" s="16"/>
      <c r="AL5" s="17"/>
      <c r="AM5" s="14" t="s">
        <v>49</v>
      </c>
      <c r="AN5" s="15"/>
      <c r="AO5" s="16"/>
      <c r="AP5" s="17"/>
      <c r="AQ5" s="22">
        <f>F5+J5+N5+R5+V5+Z5+AD5+AH5+AL5+AP5</f>
        <v>0</v>
      </c>
    </row>
    <row r="6" spans="1:43" x14ac:dyDescent="0.25">
      <c r="A6" s="13" t="s">
        <v>50</v>
      </c>
      <c r="B6" s="13" t="s">
        <v>114</v>
      </c>
      <c r="C6" s="23"/>
      <c r="D6" s="24"/>
      <c r="E6" s="25"/>
      <c r="F6" s="26"/>
      <c r="G6" s="23">
        <v>1</v>
      </c>
      <c r="H6" s="27">
        <v>75</v>
      </c>
      <c r="I6" s="3"/>
      <c r="J6" s="28">
        <f>G6*I6*12</f>
        <v>0</v>
      </c>
      <c r="K6" s="23" t="s">
        <v>49</v>
      </c>
      <c r="L6" s="24"/>
      <c r="M6" s="25"/>
      <c r="N6" s="26"/>
      <c r="O6" s="23">
        <v>1</v>
      </c>
      <c r="P6" s="27">
        <v>90</v>
      </c>
      <c r="Q6" s="1"/>
      <c r="R6" s="28">
        <f>O6*Q6*4</f>
        <v>0</v>
      </c>
      <c r="S6" s="23" t="s">
        <v>49</v>
      </c>
      <c r="T6" s="24"/>
      <c r="U6" s="25"/>
      <c r="V6" s="26"/>
      <c r="W6" s="23" t="s">
        <v>49</v>
      </c>
      <c r="X6" s="27"/>
      <c r="Y6" s="29"/>
      <c r="Z6" s="26"/>
      <c r="AA6" s="23">
        <v>1</v>
      </c>
      <c r="AB6" s="27">
        <v>261</v>
      </c>
      <c r="AC6" s="1"/>
      <c r="AD6" s="30">
        <f>AA6*AC6</f>
        <v>0</v>
      </c>
      <c r="AE6" s="23">
        <v>1</v>
      </c>
      <c r="AF6" s="27">
        <v>263</v>
      </c>
      <c r="AG6" s="1"/>
      <c r="AH6" s="30">
        <f>AE6*AG6</f>
        <v>0</v>
      </c>
      <c r="AI6" s="23" t="s">
        <v>49</v>
      </c>
      <c r="AJ6" s="24"/>
      <c r="AK6" s="25"/>
      <c r="AL6" s="26"/>
      <c r="AM6" s="23" t="s">
        <v>49</v>
      </c>
      <c r="AN6" s="24"/>
      <c r="AO6" s="25"/>
      <c r="AP6" s="26"/>
      <c r="AQ6" s="31">
        <f>F6+J6+N6+R6+V6+Z6+AD6+AH6+AL6+AP6</f>
        <v>0</v>
      </c>
    </row>
    <row r="7" spans="1:43" x14ac:dyDescent="0.25">
      <c r="A7" s="13" t="s">
        <v>51</v>
      </c>
      <c r="B7" s="13" t="s">
        <v>115</v>
      </c>
      <c r="C7" s="23"/>
      <c r="D7" s="24"/>
      <c r="E7" s="25"/>
      <c r="F7" s="26"/>
      <c r="G7" s="23" t="s">
        <v>49</v>
      </c>
      <c r="H7" s="27"/>
      <c r="I7" s="32"/>
      <c r="J7" s="26"/>
      <c r="K7" s="23"/>
      <c r="L7" s="24"/>
      <c r="M7" s="25"/>
      <c r="N7" s="26"/>
      <c r="O7" s="23">
        <v>1</v>
      </c>
      <c r="P7" s="27">
        <v>90</v>
      </c>
      <c r="Q7" s="1"/>
      <c r="R7" s="28">
        <f t="shared" ref="R7:R8" si="0">O7*Q7*4</f>
        <v>0</v>
      </c>
      <c r="S7" s="23" t="s">
        <v>49</v>
      </c>
      <c r="T7" s="24"/>
      <c r="U7" s="25"/>
      <c r="V7" s="26"/>
      <c r="W7" s="23">
        <v>1</v>
      </c>
      <c r="X7" s="27">
        <v>88</v>
      </c>
      <c r="Y7" s="1"/>
      <c r="Z7" s="30">
        <f>W7*Y7*2</f>
        <v>0</v>
      </c>
      <c r="AA7" s="23" t="s">
        <v>49</v>
      </c>
      <c r="AB7" s="27"/>
      <c r="AC7" s="29"/>
      <c r="AD7" s="26"/>
      <c r="AE7" s="23" t="s">
        <v>49</v>
      </c>
      <c r="AF7" s="27"/>
      <c r="AG7" s="29"/>
      <c r="AH7" s="26"/>
      <c r="AI7" s="23" t="s">
        <v>49</v>
      </c>
      <c r="AJ7" s="24"/>
      <c r="AK7" s="25"/>
      <c r="AL7" s="26"/>
      <c r="AM7" s="23" t="s">
        <v>49</v>
      </c>
      <c r="AN7" s="24"/>
      <c r="AO7" s="25"/>
      <c r="AP7" s="26"/>
      <c r="AQ7" s="31">
        <f t="shared" ref="AQ7:AQ31" si="1">F7+J7+N7+R7+V7+Z7+AD7+AH7+AL7+AP7</f>
        <v>0</v>
      </c>
    </row>
    <row r="8" spans="1:43" x14ac:dyDescent="0.25">
      <c r="A8" s="13" t="s">
        <v>52</v>
      </c>
      <c r="B8" s="13" t="s">
        <v>77</v>
      </c>
      <c r="C8" s="23"/>
      <c r="D8" s="24"/>
      <c r="E8" s="25"/>
      <c r="F8" s="26"/>
      <c r="G8" s="23">
        <v>1</v>
      </c>
      <c r="H8" s="27">
        <v>75</v>
      </c>
      <c r="I8" s="3"/>
      <c r="J8" s="28">
        <f>G8*I8*12</f>
        <v>0</v>
      </c>
      <c r="K8" s="23" t="s">
        <v>49</v>
      </c>
      <c r="L8" s="24"/>
      <c r="M8" s="25"/>
      <c r="N8" s="26"/>
      <c r="O8" s="23">
        <v>1</v>
      </c>
      <c r="P8" s="27">
        <v>90</v>
      </c>
      <c r="Q8" s="1"/>
      <c r="R8" s="28">
        <f t="shared" si="0"/>
        <v>0</v>
      </c>
      <c r="S8" s="23" t="s">
        <v>49</v>
      </c>
      <c r="T8" s="24"/>
      <c r="U8" s="25"/>
      <c r="V8" s="26"/>
      <c r="W8" s="23" t="s">
        <v>49</v>
      </c>
      <c r="X8" s="27"/>
      <c r="Y8" s="29"/>
      <c r="Z8" s="26"/>
      <c r="AA8" s="23">
        <v>1</v>
      </c>
      <c r="AB8" s="27">
        <v>261</v>
      </c>
      <c r="AC8" s="1"/>
      <c r="AD8" s="30">
        <f t="shared" ref="AD8:AD30" si="2">AA8*AC8</f>
        <v>0</v>
      </c>
      <c r="AE8" s="23">
        <v>1</v>
      </c>
      <c r="AF8" s="27">
        <v>263</v>
      </c>
      <c r="AG8" s="1"/>
      <c r="AH8" s="30">
        <f>AE8*AG8</f>
        <v>0</v>
      </c>
      <c r="AI8" s="23" t="s">
        <v>49</v>
      </c>
      <c r="AJ8" s="24"/>
      <c r="AK8" s="25"/>
      <c r="AL8" s="26"/>
      <c r="AM8" s="23" t="s">
        <v>49</v>
      </c>
      <c r="AN8" s="24"/>
      <c r="AO8" s="25"/>
      <c r="AP8" s="26"/>
      <c r="AQ8" s="31">
        <f t="shared" si="1"/>
        <v>0</v>
      </c>
    </row>
    <row r="9" spans="1:43" x14ac:dyDescent="0.25">
      <c r="A9" s="13" t="s">
        <v>53</v>
      </c>
      <c r="B9" s="13" t="s">
        <v>116</v>
      </c>
      <c r="C9" s="23"/>
      <c r="D9" s="24"/>
      <c r="E9" s="25"/>
      <c r="F9" s="26"/>
      <c r="G9" s="23" t="s">
        <v>49</v>
      </c>
      <c r="H9" s="27"/>
      <c r="I9" s="32"/>
      <c r="J9" s="26"/>
      <c r="K9" s="23" t="s">
        <v>49</v>
      </c>
      <c r="L9" s="24"/>
      <c r="M9" s="25"/>
      <c r="N9" s="26"/>
      <c r="O9" s="23">
        <v>1</v>
      </c>
      <c r="P9" s="27">
        <v>90</v>
      </c>
      <c r="Q9" s="1"/>
      <c r="R9" s="28">
        <f>O9*Q9*4</f>
        <v>0</v>
      </c>
      <c r="S9" s="23" t="s">
        <v>49</v>
      </c>
      <c r="T9" s="24"/>
      <c r="U9" s="25"/>
      <c r="V9" s="26"/>
      <c r="W9" s="23">
        <v>1</v>
      </c>
      <c r="X9" s="27">
        <v>88</v>
      </c>
      <c r="Y9" s="1"/>
      <c r="Z9" s="30">
        <f t="shared" ref="Z9:Z30" si="3">W9*Y9*2</f>
        <v>0</v>
      </c>
      <c r="AA9" s="23" t="s">
        <v>49</v>
      </c>
      <c r="AB9" s="27"/>
      <c r="AC9" s="29"/>
      <c r="AD9" s="26"/>
      <c r="AE9" s="23" t="s">
        <v>49</v>
      </c>
      <c r="AF9" s="27"/>
      <c r="AG9" s="29"/>
      <c r="AH9" s="26"/>
      <c r="AI9" s="23" t="s">
        <v>49</v>
      </c>
      <c r="AJ9" s="24"/>
      <c r="AK9" s="25"/>
      <c r="AL9" s="26"/>
      <c r="AM9" s="23" t="s">
        <v>49</v>
      </c>
      <c r="AN9" s="24"/>
      <c r="AO9" s="25"/>
      <c r="AP9" s="26"/>
      <c r="AQ9" s="31">
        <f t="shared" si="1"/>
        <v>0</v>
      </c>
    </row>
    <row r="10" spans="1:43" x14ac:dyDescent="0.25">
      <c r="A10" s="13" t="s">
        <v>54</v>
      </c>
      <c r="B10" s="13" t="s">
        <v>117</v>
      </c>
      <c r="C10" s="23"/>
      <c r="D10" s="24"/>
      <c r="E10" s="25"/>
      <c r="F10" s="26"/>
      <c r="G10" s="23">
        <v>1</v>
      </c>
      <c r="H10" s="27">
        <v>75</v>
      </c>
      <c r="I10" s="3"/>
      <c r="J10" s="28">
        <f>G10*I10*12</f>
        <v>0</v>
      </c>
      <c r="K10" s="23" t="s">
        <v>49</v>
      </c>
      <c r="L10" s="24"/>
      <c r="M10" s="25"/>
      <c r="N10" s="26"/>
      <c r="O10" s="23" t="s">
        <v>49</v>
      </c>
      <c r="P10" s="27"/>
      <c r="Q10" s="29"/>
      <c r="R10" s="26"/>
      <c r="S10" s="23" t="s">
        <v>49</v>
      </c>
      <c r="T10" s="24"/>
      <c r="U10" s="25"/>
      <c r="V10" s="26"/>
      <c r="W10" s="23" t="s">
        <v>49</v>
      </c>
      <c r="X10" s="27"/>
      <c r="Y10" s="29"/>
      <c r="Z10" s="26"/>
      <c r="AA10" s="23">
        <v>1</v>
      </c>
      <c r="AB10" s="27">
        <v>261</v>
      </c>
      <c r="AC10" s="1"/>
      <c r="AD10" s="30">
        <f t="shared" si="2"/>
        <v>0</v>
      </c>
      <c r="AE10" s="23">
        <v>1</v>
      </c>
      <c r="AF10" s="27">
        <v>263</v>
      </c>
      <c r="AG10" s="1"/>
      <c r="AH10" s="30">
        <f t="shared" ref="AH10:AH29" si="4">AE10*AG10</f>
        <v>0</v>
      </c>
      <c r="AI10" s="23" t="s">
        <v>49</v>
      </c>
      <c r="AJ10" s="24"/>
      <c r="AK10" s="25"/>
      <c r="AL10" s="26"/>
      <c r="AM10" s="23">
        <v>1</v>
      </c>
      <c r="AN10" s="27">
        <v>400</v>
      </c>
      <c r="AO10" s="1"/>
      <c r="AP10" s="30">
        <f>AM10*AO10</f>
        <v>0</v>
      </c>
      <c r="AQ10" s="31">
        <f>F10+J10+N10+R10+V10+Z10+AD10+AH10+AL10+AP10</f>
        <v>0</v>
      </c>
    </row>
    <row r="11" spans="1:43" x14ac:dyDescent="0.25">
      <c r="A11" s="13" t="s">
        <v>55</v>
      </c>
      <c r="B11" s="13" t="s">
        <v>118</v>
      </c>
      <c r="C11" s="23"/>
      <c r="D11" s="24"/>
      <c r="E11" s="25"/>
      <c r="F11" s="26"/>
      <c r="G11" s="23" t="s">
        <v>49</v>
      </c>
      <c r="H11" s="27"/>
      <c r="I11" s="32"/>
      <c r="J11" s="26"/>
      <c r="K11" s="23" t="s">
        <v>49</v>
      </c>
      <c r="L11" s="24"/>
      <c r="M11" s="25"/>
      <c r="N11" s="26"/>
      <c r="O11" s="23">
        <v>1</v>
      </c>
      <c r="P11" s="27">
        <v>90</v>
      </c>
      <c r="Q11" s="1"/>
      <c r="R11" s="28">
        <f t="shared" ref="R11:R29" si="5">O11*Q11*4</f>
        <v>0</v>
      </c>
      <c r="S11" s="23" t="s">
        <v>49</v>
      </c>
      <c r="T11" s="24"/>
      <c r="U11" s="25"/>
      <c r="V11" s="26"/>
      <c r="W11" s="23" t="s">
        <v>49</v>
      </c>
      <c r="X11" s="27"/>
      <c r="Y11" s="29"/>
      <c r="Z11" s="26"/>
      <c r="AA11" s="23">
        <v>1</v>
      </c>
      <c r="AB11" s="27">
        <v>261</v>
      </c>
      <c r="AC11" s="1"/>
      <c r="AD11" s="30">
        <f t="shared" si="2"/>
        <v>0</v>
      </c>
      <c r="AE11" s="23" t="s">
        <v>49</v>
      </c>
      <c r="AF11" s="27"/>
      <c r="AG11" s="29"/>
      <c r="AH11" s="26"/>
      <c r="AI11" s="23" t="s">
        <v>49</v>
      </c>
      <c r="AJ11" s="24"/>
      <c r="AK11" s="25"/>
      <c r="AL11" s="26"/>
      <c r="AM11" s="23" t="s">
        <v>49</v>
      </c>
      <c r="AN11" s="27"/>
      <c r="AO11" s="29"/>
      <c r="AP11" s="26"/>
      <c r="AQ11" s="31">
        <f t="shared" si="1"/>
        <v>0</v>
      </c>
    </row>
    <row r="12" spans="1:43" x14ac:dyDescent="0.25">
      <c r="A12" s="13" t="s">
        <v>56</v>
      </c>
      <c r="B12" s="13" t="s">
        <v>118</v>
      </c>
      <c r="C12" s="23"/>
      <c r="D12" s="24"/>
      <c r="E12" s="25"/>
      <c r="F12" s="26"/>
      <c r="G12" s="23">
        <v>1</v>
      </c>
      <c r="H12" s="27">
        <v>75</v>
      </c>
      <c r="I12" s="3"/>
      <c r="J12" s="28">
        <f>G12*I12*12</f>
        <v>0</v>
      </c>
      <c r="K12" s="23" t="s">
        <v>49</v>
      </c>
      <c r="L12" s="24"/>
      <c r="M12" s="25"/>
      <c r="N12" s="26"/>
      <c r="O12" s="23" t="s">
        <v>49</v>
      </c>
      <c r="P12" s="27"/>
      <c r="Q12" s="29"/>
      <c r="R12" s="26"/>
      <c r="S12" s="23" t="s">
        <v>49</v>
      </c>
      <c r="T12" s="24"/>
      <c r="U12" s="25"/>
      <c r="V12" s="26"/>
      <c r="W12" s="23" t="s">
        <v>49</v>
      </c>
      <c r="X12" s="27"/>
      <c r="Y12" s="29"/>
      <c r="Z12" s="26"/>
      <c r="AA12" s="23">
        <v>1</v>
      </c>
      <c r="AB12" s="27">
        <v>261</v>
      </c>
      <c r="AC12" s="1"/>
      <c r="AD12" s="30">
        <f t="shared" si="2"/>
        <v>0</v>
      </c>
      <c r="AE12" s="23">
        <v>1</v>
      </c>
      <c r="AF12" s="27">
        <v>263</v>
      </c>
      <c r="AG12" s="1"/>
      <c r="AH12" s="30">
        <f t="shared" si="4"/>
        <v>0</v>
      </c>
      <c r="AI12" s="23" t="s">
        <v>49</v>
      </c>
      <c r="AJ12" s="24"/>
      <c r="AK12" s="25"/>
      <c r="AL12" s="26"/>
      <c r="AM12" s="23">
        <v>1</v>
      </c>
      <c r="AN12" s="27">
        <v>400</v>
      </c>
      <c r="AO12" s="1"/>
      <c r="AP12" s="30">
        <f>AM12*AO12</f>
        <v>0</v>
      </c>
      <c r="AQ12" s="31">
        <f t="shared" si="1"/>
        <v>0</v>
      </c>
    </row>
    <row r="13" spans="1:43" x14ac:dyDescent="0.25">
      <c r="A13" s="13" t="s">
        <v>57</v>
      </c>
      <c r="B13" s="13" t="s">
        <v>119</v>
      </c>
      <c r="C13" s="23"/>
      <c r="D13" s="24"/>
      <c r="E13" s="25"/>
      <c r="F13" s="26"/>
      <c r="G13" s="23" t="s">
        <v>49</v>
      </c>
      <c r="H13" s="27"/>
      <c r="I13" s="32"/>
      <c r="J13" s="26"/>
      <c r="K13" s="23" t="s">
        <v>49</v>
      </c>
      <c r="L13" s="24"/>
      <c r="M13" s="25"/>
      <c r="N13" s="26"/>
      <c r="O13" s="23" t="s">
        <v>49</v>
      </c>
      <c r="P13" s="27"/>
      <c r="Q13" s="29"/>
      <c r="R13" s="26"/>
      <c r="S13" s="23" t="s">
        <v>49</v>
      </c>
      <c r="T13" s="24"/>
      <c r="U13" s="25"/>
      <c r="V13" s="26"/>
      <c r="W13" s="23">
        <v>1</v>
      </c>
      <c r="X13" s="27">
        <v>88</v>
      </c>
      <c r="Y13" s="1"/>
      <c r="Z13" s="30">
        <f t="shared" si="3"/>
        <v>0</v>
      </c>
      <c r="AA13" s="23">
        <v>1</v>
      </c>
      <c r="AB13" s="27">
        <v>261</v>
      </c>
      <c r="AC13" s="1"/>
      <c r="AD13" s="30">
        <f t="shared" si="2"/>
        <v>0</v>
      </c>
      <c r="AE13" s="23" t="s">
        <v>49</v>
      </c>
      <c r="AF13" s="27"/>
      <c r="AG13" s="29"/>
      <c r="AH13" s="26"/>
      <c r="AI13" s="23" t="s">
        <v>49</v>
      </c>
      <c r="AJ13" s="27"/>
      <c r="AK13" s="29"/>
      <c r="AL13" s="26"/>
      <c r="AM13" s="23" t="s">
        <v>49</v>
      </c>
      <c r="AN13" s="27"/>
      <c r="AO13" s="29"/>
      <c r="AP13" s="26"/>
      <c r="AQ13" s="31">
        <f>F13+J13+N13+R13+V13+Z13+AD13+AH13+AL13+AP13</f>
        <v>0</v>
      </c>
    </row>
    <row r="14" spans="1:43" x14ac:dyDescent="0.25">
      <c r="A14" s="13" t="s">
        <v>58</v>
      </c>
      <c r="B14" s="13" t="s">
        <v>59</v>
      </c>
      <c r="C14" s="23"/>
      <c r="D14" s="24"/>
      <c r="E14" s="25"/>
      <c r="F14" s="26"/>
      <c r="G14" s="23"/>
      <c r="H14" s="27"/>
      <c r="I14" s="32"/>
      <c r="J14" s="26"/>
      <c r="K14" s="23"/>
      <c r="L14" s="24"/>
      <c r="M14" s="25"/>
      <c r="N14" s="26"/>
      <c r="O14" s="23"/>
      <c r="P14" s="27"/>
      <c r="Q14" s="29"/>
      <c r="R14" s="26"/>
      <c r="S14" s="23"/>
      <c r="T14" s="24"/>
      <c r="U14" s="25"/>
      <c r="V14" s="26"/>
      <c r="W14" s="23">
        <v>1</v>
      </c>
      <c r="X14" s="27">
        <v>88</v>
      </c>
      <c r="Y14" s="1"/>
      <c r="Z14" s="30">
        <f>W14*Y14*2</f>
        <v>0</v>
      </c>
      <c r="AA14" s="23">
        <v>1</v>
      </c>
      <c r="AB14" s="27">
        <v>261</v>
      </c>
      <c r="AC14" s="1"/>
      <c r="AD14" s="30">
        <f t="shared" si="2"/>
        <v>0</v>
      </c>
      <c r="AE14" s="23">
        <v>1</v>
      </c>
      <c r="AF14" s="27">
        <v>263</v>
      </c>
      <c r="AG14" s="1"/>
      <c r="AH14" s="30">
        <f>AE14*AG14</f>
        <v>0</v>
      </c>
      <c r="AI14" s="23">
        <v>1</v>
      </c>
      <c r="AJ14" s="27">
        <v>331</v>
      </c>
      <c r="AK14" s="1"/>
      <c r="AL14" s="30">
        <f>AI14*AK14</f>
        <v>0</v>
      </c>
      <c r="AM14" s="23"/>
      <c r="AN14" s="27"/>
      <c r="AO14" s="29"/>
      <c r="AP14" s="26"/>
      <c r="AQ14" s="31">
        <f>F14+J14+N14+R14+V14+Z14+AD14+AH14+AL14+AP14</f>
        <v>0</v>
      </c>
    </row>
    <row r="15" spans="1:43" x14ac:dyDescent="0.25">
      <c r="A15" s="13" t="s">
        <v>60</v>
      </c>
      <c r="B15" s="13" t="s">
        <v>59</v>
      </c>
      <c r="C15" s="23"/>
      <c r="D15" s="24"/>
      <c r="E15" s="25"/>
      <c r="F15" s="26"/>
      <c r="G15" s="23"/>
      <c r="H15" s="27"/>
      <c r="I15" s="32"/>
      <c r="J15" s="26"/>
      <c r="K15" s="23"/>
      <c r="L15" s="24"/>
      <c r="M15" s="25"/>
      <c r="N15" s="26"/>
      <c r="O15" s="23"/>
      <c r="P15" s="27"/>
      <c r="Q15" s="29"/>
      <c r="R15" s="26"/>
      <c r="S15" s="23"/>
      <c r="T15" s="24"/>
      <c r="U15" s="25"/>
      <c r="V15" s="26"/>
      <c r="W15" s="23">
        <v>1</v>
      </c>
      <c r="X15" s="27">
        <v>88</v>
      </c>
      <c r="Y15" s="1"/>
      <c r="Z15" s="30">
        <f>W15*Y15*2</f>
        <v>0</v>
      </c>
      <c r="AA15" s="23">
        <v>1</v>
      </c>
      <c r="AB15" s="27">
        <v>261</v>
      </c>
      <c r="AC15" s="1"/>
      <c r="AD15" s="30">
        <f t="shared" si="2"/>
        <v>0</v>
      </c>
      <c r="AE15" s="23">
        <v>1</v>
      </c>
      <c r="AF15" s="27">
        <v>263</v>
      </c>
      <c r="AG15" s="1"/>
      <c r="AH15" s="30">
        <f>AE15*AG15</f>
        <v>0</v>
      </c>
      <c r="AI15" s="23">
        <v>1</v>
      </c>
      <c r="AJ15" s="27">
        <v>331</v>
      </c>
      <c r="AK15" s="1"/>
      <c r="AL15" s="30">
        <f>AI15*AK15</f>
        <v>0</v>
      </c>
      <c r="AM15" s="23"/>
      <c r="AN15" s="27"/>
      <c r="AO15" s="29"/>
      <c r="AP15" s="26"/>
      <c r="AQ15" s="31">
        <f>F15+J15+N15+R15+V15+Z15+AD15+AH15+AL15+AP15</f>
        <v>0</v>
      </c>
    </row>
    <row r="16" spans="1:43" x14ac:dyDescent="0.25">
      <c r="A16" s="13" t="s">
        <v>61</v>
      </c>
      <c r="B16" s="13" t="s">
        <v>120</v>
      </c>
      <c r="C16" s="23"/>
      <c r="D16" s="24"/>
      <c r="E16" s="25"/>
      <c r="F16" s="26"/>
      <c r="G16" s="23" t="s">
        <v>49</v>
      </c>
      <c r="H16" s="27"/>
      <c r="I16" s="32"/>
      <c r="J16" s="26"/>
      <c r="K16" s="23" t="s">
        <v>49</v>
      </c>
      <c r="L16" s="24"/>
      <c r="M16" s="25"/>
      <c r="N16" s="26"/>
      <c r="O16" s="23">
        <v>1</v>
      </c>
      <c r="P16" s="27">
        <v>90</v>
      </c>
      <c r="Q16" s="1"/>
      <c r="R16" s="28">
        <f t="shared" si="5"/>
        <v>0</v>
      </c>
      <c r="S16" s="23" t="s">
        <v>49</v>
      </c>
      <c r="T16" s="24"/>
      <c r="U16" s="25"/>
      <c r="V16" s="26"/>
      <c r="W16" s="23">
        <v>1</v>
      </c>
      <c r="X16" s="27">
        <v>88</v>
      </c>
      <c r="Y16" s="1"/>
      <c r="Z16" s="30">
        <f t="shared" si="3"/>
        <v>0</v>
      </c>
      <c r="AA16" s="23" t="s">
        <v>49</v>
      </c>
      <c r="AB16" s="27"/>
      <c r="AC16" s="29"/>
      <c r="AD16" s="26"/>
      <c r="AE16" s="23" t="s">
        <v>49</v>
      </c>
      <c r="AF16" s="27"/>
      <c r="AG16" s="29"/>
      <c r="AH16" s="26"/>
      <c r="AI16" s="23" t="s">
        <v>49</v>
      </c>
      <c r="AJ16" s="27"/>
      <c r="AK16" s="29"/>
      <c r="AL16" s="26"/>
      <c r="AM16" s="23" t="s">
        <v>49</v>
      </c>
      <c r="AN16" s="27"/>
      <c r="AO16" s="29"/>
      <c r="AP16" s="26"/>
      <c r="AQ16" s="31">
        <f t="shared" si="1"/>
        <v>0</v>
      </c>
    </row>
    <row r="17" spans="1:43" x14ac:dyDescent="0.25">
      <c r="A17" s="13" t="s">
        <v>62</v>
      </c>
      <c r="B17" s="13" t="s">
        <v>121</v>
      </c>
      <c r="C17" s="23"/>
      <c r="D17" s="24"/>
      <c r="E17" s="25"/>
      <c r="F17" s="26"/>
      <c r="G17" s="23">
        <v>1</v>
      </c>
      <c r="H17" s="27">
        <v>75</v>
      </c>
      <c r="I17" s="3"/>
      <c r="J17" s="28">
        <f>G17*I17*12</f>
        <v>0</v>
      </c>
      <c r="K17" s="23" t="s">
        <v>49</v>
      </c>
      <c r="L17" s="24"/>
      <c r="M17" s="25"/>
      <c r="N17" s="26"/>
      <c r="O17" s="23">
        <v>1</v>
      </c>
      <c r="P17" s="27">
        <v>90</v>
      </c>
      <c r="Q17" s="1"/>
      <c r="R17" s="28">
        <f t="shared" si="5"/>
        <v>0</v>
      </c>
      <c r="S17" s="23" t="s">
        <v>49</v>
      </c>
      <c r="T17" s="24"/>
      <c r="U17" s="25"/>
      <c r="V17" s="26"/>
      <c r="W17" s="23" t="s">
        <v>49</v>
      </c>
      <c r="X17" s="27"/>
      <c r="Y17" s="29"/>
      <c r="Z17" s="26"/>
      <c r="AA17" s="23">
        <v>1</v>
      </c>
      <c r="AB17" s="27">
        <v>261</v>
      </c>
      <c r="AC17" s="1"/>
      <c r="AD17" s="30">
        <f t="shared" si="2"/>
        <v>0</v>
      </c>
      <c r="AE17" s="23" t="s">
        <v>49</v>
      </c>
      <c r="AF17" s="27"/>
      <c r="AG17" s="29"/>
      <c r="AH17" s="26"/>
      <c r="AI17" s="23" t="s">
        <v>49</v>
      </c>
      <c r="AJ17" s="27"/>
      <c r="AK17" s="29"/>
      <c r="AL17" s="26"/>
      <c r="AM17" s="23" t="s">
        <v>49</v>
      </c>
      <c r="AN17" s="27"/>
      <c r="AO17" s="29"/>
      <c r="AP17" s="26"/>
      <c r="AQ17" s="31">
        <f t="shared" si="1"/>
        <v>0</v>
      </c>
    </row>
    <row r="18" spans="1:43" x14ac:dyDescent="0.25">
      <c r="A18" s="13" t="s">
        <v>63</v>
      </c>
      <c r="B18" s="13" t="s">
        <v>116</v>
      </c>
      <c r="C18" s="23"/>
      <c r="D18" s="24"/>
      <c r="E18" s="25"/>
      <c r="F18" s="26"/>
      <c r="G18" s="23" t="s">
        <v>49</v>
      </c>
      <c r="H18" s="27"/>
      <c r="I18" s="32"/>
      <c r="J18" s="26"/>
      <c r="K18" s="23" t="s">
        <v>49</v>
      </c>
      <c r="L18" s="24"/>
      <c r="M18" s="25"/>
      <c r="N18" s="26"/>
      <c r="O18" s="23">
        <v>1</v>
      </c>
      <c r="P18" s="27">
        <v>90</v>
      </c>
      <c r="Q18" s="1"/>
      <c r="R18" s="28">
        <f t="shared" si="5"/>
        <v>0</v>
      </c>
      <c r="S18" s="23" t="s">
        <v>49</v>
      </c>
      <c r="T18" s="24"/>
      <c r="U18" s="25"/>
      <c r="V18" s="26"/>
      <c r="W18" s="23">
        <v>1</v>
      </c>
      <c r="X18" s="27">
        <v>88</v>
      </c>
      <c r="Y18" s="1"/>
      <c r="Z18" s="30">
        <f t="shared" si="3"/>
        <v>0</v>
      </c>
      <c r="AA18" s="23" t="s">
        <v>49</v>
      </c>
      <c r="AB18" s="27"/>
      <c r="AC18" s="29"/>
      <c r="AD18" s="26"/>
      <c r="AE18" s="23" t="s">
        <v>49</v>
      </c>
      <c r="AF18" s="27"/>
      <c r="AG18" s="29"/>
      <c r="AH18" s="26"/>
      <c r="AI18" s="23" t="s">
        <v>49</v>
      </c>
      <c r="AJ18" s="27"/>
      <c r="AK18" s="29"/>
      <c r="AL18" s="26"/>
      <c r="AM18" s="23" t="s">
        <v>49</v>
      </c>
      <c r="AN18" s="27"/>
      <c r="AO18" s="29"/>
      <c r="AP18" s="26"/>
      <c r="AQ18" s="31">
        <f t="shared" si="1"/>
        <v>0</v>
      </c>
    </row>
    <row r="19" spans="1:43" x14ac:dyDescent="0.25">
      <c r="A19" s="13" t="s">
        <v>64</v>
      </c>
      <c r="B19" s="13" t="s">
        <v>122</v>
      </c>
      <c r="C19" s="23"/>
      <c r="D19" s="24"/>
      <c r="E19" s="25"/>
      <c r="F19" s="26"/>
      <c r="G19" s="23">
        <v>1</v>
      </c>
      <c r="H19" s="27">
        <v>75</v>
      </c>
      <c r="I19" s="3"/>
      <c r="J19" s="28">
        <f>G19*I19*12</f>
        <v>0</v>
      </c>
      <c r="K19" s="23" t="s">
        <v>49</v>
      </c>
      <c r="L19" s="24"/>
      <c r="M19" s="25"/>
      <c r="N19" s="26"/>
      <c r="O19" s="23">
        <v>1</v>
      </c>
      <c r="P19" s="27">
        <v>90</v>
      </c>
      <c r="Q19" s="1"/>
      <c r="R19" s="28">
        <f t="shared" si="5"/>
        <v>0</v>
      </c>
      <c r="S19" s="23" t="s">
        <v>49</v>
      </c>
      <c r="T19" s="24"/>
      <c r="U19" s="25"/>
      <c r="V19" s="26"/>
      <c r="W19" s="23" t="s">
        <v>49</v>
      </c>
      <c r="X19" s="27"/>
      <c r="Y19" s="29"/>
      <c r="Z19" s="26"/>
      <c r="AA19" s="23">
        <v>1</v>
      </c>
      <c r="AB19" s="27">
        <v>261</v>
      </c>
      <c r="AC19" s="1"/>
      <c r="AD19" s="30">
        <f t="shared" si="2"/>
        <v>0</v>
      </c>
      <c r="AE19" s="23">
        <v>1</v>
      </c>
      <c r="AF19" s="27">
        <v>263</v>
      </c>
      <c r="AG19" s="1"/>
      <c r="AH19" s="30">
        <f t="shared" si="4"/>
        <v>0</v>
      </c>
      <c r="AI19" s="23" t="s">
        <v>49</v>
      </c>
      <c r="AJ19" s="27"/>
      <c r="AK19" s="29"/>
      <c r="AL19" s="26"/>
      <c r="AM19" s="23" t="s">
        <v>49</v>
      </c>
      <c r="AN19" s="27"/>
      <c r="AO19" s="29"/>
      <c r="AP19" s="26"/>
      <c r="AQ19" s="31">
        <f>F19+J19+N19+R19+V19+Z19+AD19+AH19+AL19+AP19</f>
        <v>0</v>
      </c>
    </row>
    <row r="20" spans="1:43" x14ac:dyDescent="0.25">
      <c r="A20" s="13" t="s">
        <v>65</v>
      </c>
      <c r="B20" s="13" t="s">
        <v>123</v>
      </c>
      <c r="C20" s="23"/>
      <c r="D20" s="24"/>
      <c r="E20" s="25"/>
      <c r="F20" s="26"/>
      <c r="G20" s="23" t="s">
        <v>49</v>
      </c>
      <c r="H20" s="27"/>
      <c r="I20" s="32"/>
      <c r="J20" s="26"/>
      <c r="K20" s="23" t="s">
        <v>49</v>
      </c>
      <c r="L20" s="24"/>
      <c r="M20" s="25"/>
      <c r="N20" s="26"/>
      <c r="O20" s="23">
        <v>1</v>
      </c>
      <c r="P20" s="27">
        <v>90</v>
      </c>
      <c r="Q20" s="1"/>
      <c r="R20" s="28">
        <f t="shared" si="5"/>
        <v>0</v>
      </c>
      <c r="S20" s="23" t="s">
        <v>49</v>
      </c>
      <c r="T20" s="24"/>
      <c r="U20" s="25"/>
      <c r="V20" s="26"/>
      <c r="W20" s="23" t="s">
        <v>49</v>
      </c>
      <c r="X20" s="27"/>
      <c r="Y20" s="29"/>
      <c r="Z20" s="26"/>
      <c r="AA20" s="23">
        <v>1</v>
      </c>
      <c r="AB20" s="27">
        <v>261</v>
      </c>
      <c r="AC20" s="1"/>
      <c r="AD20" s="30">
        <f t="shared" si="2"/>
        <v>0</v>
      </c>
      <c r="AE20" s="23" t="s">
        <v>49</v>
      </c>
      <c r="AF20" s="27"/>
      <c r="AG20" s="29"/>
      <c r="AH20" s="26"/>
      <c r="AI20" s="23" t="s">
        <v>49</v>
      </c>
      <c r="AJ20" s="27"/>
      <c r="AK20" s="29"/>
      <c r="AL20" s="26"/>
      <c r="AM20" s="23" t="s">
        <v>49</v>
      </c>
      <c r="AN20" s="27"/>
      <c r="AO20" s="29"/>
      <c r="AP20" s="26"/>
      <c r="AQ20" s="31">
        <f t="shared" si="1"/>
        <v>0</v>
      </c>
    </row>
    <row r="21" spans="1:43" x14ac:dyDescent="0.25">
      <c r="A21" s="13" t="s">
        <v>66</v>
      </c>
      <c r="B21" s="13" t="s">
        <v>123</v>
      </c>
      <c r="C21" s="23"/>
      <c r="D21" s="24"/>
      <c r="E21" s="25"/>
      <c r="F21" s="26"/>
      <c r="G21" s="23" t="s">
        <v>49</v>
      </c>
      <c r="H21" s="27"/>
      <c r="I21" s="32"/>
      <c r="J21" s="26"/>
      <c r="K21" s="23" t="s">
        <v>49</v>
      </c>
      <c r="L21" s="24"/>
      <c r="M21" s="25"/>
      <c r="N21" s="26"/>
      <c r="O21" s="23">
        <v>1</v>
      </c>
      <c r="P21" s="27">
        <v>90</v>
      </c>
      <c r="Q21" s="1"/>
      <c r="R21" s="28">
        <f t="shared" si="5"/>
        <v>0</v>
      </c>
      <c r="S21" s="23" t="s">
        <v>49</v>
      </c>
      <c r="T21" s="24"/>
      <c r="U21" s="25"/>
      <c r="V21" s="26"/>
      <c r="W21" s="23" t="s">
        <v>49</v>
      </c>
      <c r="X21" s="27"/>
      <c r="Y21" s="29"/>
      <c r="Z21" s="26"/>
      <c r="AA21" s="23">
        <v>1</v>
      </c>
      <c r="AB21" s="27">
        <v>261</v>
      </c>
      <c r="AC21" s="1"/>
      <c r="AD21" s="30">
        <f t="shared" si="2"/>
        <v>0</v>
      </c>
      <c r="AE21" s="23" t="s">
        <v>49</v>
      </c>
      <c r="AF21" s="27"/>
      <c r="AG21" s="29"/>
      <c r="AH21" s="26"/>
      <c r="AI21" s="23" t="s">
        <v>49</v>
      </c>
      <c r="AJ21" s="27"/>
      <c r="AK21" s="29"/>
      <c r="AL21" s="26"/>
      <c r="AM21" s="23" t="s">
        <v>49</v>
      </c>
      <c r="AN21" s="27"/>
      <c r="AO21" s="29"/>
      <c r="AP21" s="26"/>
      <c r="AQ21" s="31">
        <f t="shared" si="1"/>
        <v>0</v>
      </c>
    </row>
    <row r="22" spans="1:43" x14ac:dyDescent="0.25">
      <c r="A22" s="13" t="s">
        <v>67</v>
      </c>
      <c r="B22" s="13" t="s">
        <v>124</v>
      </c>
      <c r="C22" s="23"/>
      <c r="D22" s="24"/>
      <c r="E22" s="25"/>
      <c r="F22" s="26"/>
      <c r="G22" s="23" t="s">
        <v>49</v>
      </c>
      <c r="H22" s="27"/>
      <c r="I22" s="32"/>
      <c r="J22" s="26"/>
      <c r="K22" s="23" t="s">
        <v>49</v>
      </c>
      <c r="L22" s="24"/>
      <c r="M22" s="25"/>
      <c r="N22" s="26"/>
      <c r="O22" s="23">
        <v>1</v>
      </c>
      <c r="P22" s="27">
        <v>90</v>
      </c>
      <c r="Q22" s="1"/>
      <c r="R22" s="28">
        <f t="shared" si="5"/>
        <v>0</v>
      </c>
      <c r="S22" s="23" t="s">
        <v>49</v>
      </c>
      <c r="T22" s="27"/>
      <c r="U22" s="29"/>
      <c r="V22" s="26"/>
      <c r="W22" s="23" t="s">
        <v>49</v>
      </c>
      <c r="X22" s="27"/>
      <c r="Y22" s="29"/>
      <c r="Z22" s="26"/>
      <c r="AA22" s="23">
        <v>1</v>
      </c>
      <c r="AB22" s="27">
        <v>261</v>
      </c>
      <c r="AC22" s="1"/>
      <c r="AD22" s="30">
        <f t="shared" si="2"/>
        <v>0</v>
      </c>
      <c r="AE22" s="23" t="s">
        <v>49</v>
      </c>
      <c r="AF22" s="27"/>
      <c r="AG22" s="29"/>
      <c r="AH22" s="26"/>
      <c r="AI22" s="23" t="s">
        <v>49</v>
      </c>
      <c r="AJ22" s="27"/>
      <c r="AK22" s="29"/>
      <c r="AL22" s="26"/>
      <c r="AM22" s="23" t="s">
        <v>49</v>
      </c>
      <c r="AN22" s="27"/>
      <c r="AO22" s="29"/>
      <c r="AP22" s="26"/>
      <c r="AQ22" s="31">
        <f t="shared" si="1"/>
        <v>0</v>
      </c>
    </row>
    <row r="23" spans="1:43" x14ac:dyDescent="0.25">
      <c r="A23" s="13" t="s">
        <v>68</v>
      </c>
      <c r="B23" s="13" t="s">
        <v>125</v>
      </c>
      <c r="C23" s="23"/>
      <c r="D23" s="24"/>
      <c r="E23" s="25"/>
      <c r="F23" s="26"/>
      <c r="G23" s="23">
        <v>1</v>
      </c>
      <c r="H23" s="27">
        <v>75</v>
      </c>
      <c r="I23" s="3"/>
      <c r="J23" s="28">
        <f>G23*I23*12</f>
        <v>0</v>
      </c>
      <c r="K23" s="23" t="s">
        <v>49</v>
      </c>
      <c r="L23" s="24"/>
      <c r="M23" s="25"/>
      <c r="N23" s="26"/>
      <c r="O23" s="23">
        <v>1</v>
      </c>
      <c r="P23" s="27">
        <v>90</v>
      </c>
      <c r="Q23" s="1"/>
      <c r="R23" s="28">
        <f t="shared" si="5"/>
        <v>0</v>
      </c>
      <c r="S23" s="23" t="s">
        <v>49</v>
      </c>
      <c r="T23" s="27"/>
      <c r="U23" s="29"/>
      <c r="V23" s="26"/>
      <c r="W23" s="23" t="s">
        <v>49</v>
      </c>
      <c r="X23" s="27"/>
      <c r="Y23" s="29"/>
      <c r="Z23" s="26"/>
      <c r="AA23" s="23">
        <v>1</v>
      </c>
      <c r="AB23" s="27">
        <v>261</v>
      </c>
      <c r="AC23" s="1"/>
      <c r="AD23" s="30">
        <f t="shared" si="2"/>
        <v>0</v>
      </c>
      <c r="AE23" s="23" t="s">
        <v>49</v>
      </c>
      <c r="AF23" s="27"/>
      <c r="AG23" s="29"/>
      <c r="AH23" s="26"/>
      <c r="AI23" s="23" t="s">
        <v>49</v>
      </c>
      <c r="AJ23" s="27"/>
      <c r="AK23" s="29"/>
      <c r="AL23" s="26"/>
      <c r="AM23" s="23" t="s">
        <v>49</v>
      </c>
      <c r="AN23" s="27"/>
      <c r="AO23" s="29"/>
      <c r="AP23" s="26"/>
      <c r="AQ23" s="31">
        <f t="shared" si="1"/>
        <v>0</v>
      </c>
    </row>
    <row r="24" spans="1:43" x14ac:dyDescent="0.25">
      <c r="A24" s="13" t="s">
        <v>69</v>
      </c>
      <c r="B24" s="13" t="s">
        <v>126</v>
      </c>
      <c r="C24" s="23"/>
      <c r="D24" s="24"/>
      <c r="E24" s="25"/>
      <c r="F24" s="26"/>
      <c r="G24" s="23" t="s">
        <v>49</v>
      </c>
      <c r="H24" s="27"/>
      <c r="I24" s="32"/>
      <c r="J24" s="26"/>
      <c r="K24" s="23" t="s">
        <v>49</v>
      </c>
      <c r="L24" s="24"/>
      <c r="M24" s="25"/>
      <c r="N24" s="26"/>
      <c r="O24" s="23" t="s">
        <v>49</v>
      </c>
      <c r="P24" s="27"/>
      <c r="Q24" s="29"/>
      <c r="R24" s="26"/>
      <c r="S24" s="23">
        <v>1</v>
      </c>
      <c r="T24" s="27">
        <v>94.5</v>
      </c>
      <c r="U24" s="1"/>
      <c r="V24" s="30">
        <f>S24*U24*3</f>
        <v>0</v>
      </c>
      <c r="W24" s="23" t="s">
        <v>49</v>
      </c>
      <c r="X24" s="27"/>
      <c r="Y24" s="29"/>
      <c r="Z24" s="26"/>
      <c r="AA24" s="23">
        <v>1</v>
      </c>
      <c r="AB24" s="27">
        <v>261</v>
      </c>
      <c r="AC24" s="1"/>
      <c r="AD24" s="30">
        <f t="shared" si="2"/>
        <v>0</v>
      </c>
      <c r="AE24" s="23" t="s">
        <v>49</v>
      </c>
      <c r="AF24" s="27"/>
      <c r="AG24" s="29"/>
      <c r="AH24" s="26"/>
      <c r="AI24" s="23" t="s">
        <v>49</v>
      </c>
      <c r="AJ24" s="27"/>
      <c r="AK24" s="29"/>
      <c r="AL24" s="26"/>
      <c r="AM24" s="23" t="s">
        <v>49</v>
      </c>
      <c r="AN24" s="27"/>
      <c r="AO24" s="29"/>
      <c r="AP24" s="26"/>
      <c r="AQ24" s="31">
        <f t="shared" si="1"/>
        <v>0</v>
      </c>
    </row>
    <row r="25" spans="1:43" x14ac:dyDescent="0.25">
      <c r="A25" s="13" t="s">
        <v>70</v>
      </c>
      <c r="B25" s="13" t="s">
        <v>126</v>
      </c>
      <c r="C25" s="23"/>
      <c r="D25" s="24"/>
      <c r="E25" s="25"/>
      <c r="F25" s="26"/>
      <c r="G25" s="23" t="s">
        <v>49</v>
      </c>
      <c r="H25" s="27"/>
      <c r="I25" s="32"/>
      <c r="J25" s="26"/>
      <c r="K25" s="23" t="s">
        <v>49</v>
      </c>
      <c r="L25" s="24"/>
      <c r="M25" s="25"/>
      <c r="N25" s="26"/>
      <c r="O25" s="23" t="s">
        <v>49</v>
      </c>
      <c r="P25" s="27"/>
      <c r="Q25" s="29"/>
      <c r="R25" s="26"/>
      <c r="S25" s="23">
        <v>1</v>
      </c>
      <c r="T25" s="27">
        <v>94.5</v>
      </c>
      <c r="U25" s="1"/>
      <c r="V25" s="30">
        <f>S25*U25*3</f>
        <v>0</v>
      </c>
      <c r="W25" s="23" t="s">
        <v>49</v>
      </c>
      <c r="X25" s="27"/>
      <c r="Y25" s="29"/>
      <c r="Z25" s="26"/>
      <c r="AA25" s="23">
        <v>1</v>
      </c>
      <c r="AB25" s="27">
        <v>261</v>
      </c>
      <c r="AC25" s="1"/>
      <c r="AD25" s="30">
        <f t="shared" si="2"/>
        <v>0</v>
      </c>
      <c r="AE25" s="23" t="s">
        <v>49</v>
      </c>
      <c r="AF25" s="27"/>
      <c r="AG25" s="29"/>
      <c r="AH25" s="26"/>
      <c r="AI25" s="23" t="s">
        <v>49</v>
      </c>
      <c r="AJ25" s="27"/>
      <c r="AK25" s="29"/>
      <c r="AL25" s="26"/>
      <c r="AM25" s="23" t="s">
        <v>49</v>
      </c>
      <c r="AN25" s="27"/>
      <c r="AO25" s="29"/>
      <c r="AP25" s="26"/>
      <c r="AQ25" s="31">
        <f t="shared" si="1"/>
        <v>0</v>
      </c>
    </row>
    <row r="26" spans="1:43" x14ac:dyDescent="0.25">
      <c r="A26" s="13" t="s">
        <v>71</v>
      </c>
      <c r="B26" s="13" t="s">
        <v>127</v>
      </c>
      <c r="C26" s="23"/>
      <c r="D26" s="24"/>
      <c r="E26" s="25"/>
      <c r="F26" s="26"/>
      <c r="G26" s="23" t="s">
        <v>49</v>
      </c>
      <c r="H26" s="27"/>
      <c r="I26" s="32"/>
      <c r="J26" s="26"/>
      <c r="K26" s="23" t="s">
        <v>49</v>
      </c>
      <c r="L26" s="24"/>
      <c r="M26" s="25"/>
      <c r="N26" s="26"/>
      <c r="O26" s="23">
        <v>1</v>
      </c>
      <c r="P26" s="27">
        <v>90</v>
      </c>
      <c r="Q26" s="1"/>
      <c r="R26" s="28">
        <f t="shared" si="5"/>
        <v>0</v>
      </c>
      <c r="S26" s="23" t="s">
        <v>49</v>
      </c>
      <c r="T26" s="27"/>
      <c r="U26" s="29"/>
      <c r="V26" s="26"/>
      <c r="W26" s="23">
        <v>1</v>
      </c>
      <c r="X26" s="27">
        <v>88</v>
      </c>
      <c r="Y26" s="1"/>
      <c r="Z26" s="30">
        <f t="shared" si="3"/>
        <v>0</v>
      </c>
      <c r="AA26" s="23">
        <v>1</v>
      </c>
      <c r="AB26" s="27">
        <v>261</v>
      </c>
      <c r="AC26" s="1"/>
      <c r="AD26" s="30">
        <f t="shared" si="2"/>
        <v>0</v>
      </c>
      <c r="AE26" s="23">
        <v>1</v>
      </c>
      <c r="AF26" s="27">
        <v>263</v>
      </c>
      <c r="AG26" s="1"/>
      <c r="AH26" s="30">
        <f t="shared" si="4"/>
        <v>0</v>
      </c>
      <c r="AI26" s="23">
        <v>1</v>
      </c>
      <c r="AJ26" s="27">
        <v>331</v>
      </c>
      <c r="AK26" s="1"/>
      <c r="AL26" s="30">
        <f>AI26*AK26</f>
        <v>0</v>
      </c>
      <c r="AM26" s="23" t="s">
        <v>49</v>
      </c>
      <c r="AN26" s="27"/>
      <c r="AO26" s="29"/>
      <c r="AP26" s="26"/>
      <c r="AQ26" s="31">
        <f t="shared" si="1"/>
        <v>0</v>
      </c>
    </row>
    <row r="27" spans="1:43" x14ac:dyDescent="0.25">
      <c r="A27" s="13" t="s">
        <v>72</v>
      </c>
      <c r="B27" s="13" t="s">
        <v>128</v>
      </c>
      <c r="C27" s="23"/>
      <c r="D27" s="24"/>
      <c r="E27" s="25"/>
      <c r="F27" s="26"/>
      <c r="G27" s="23" t="s">
        <v>49</v>
      </c>
      <c r="H27" s="27"/>
      <c r="I27" s="32"/>
      <c r="J27" s="26"/>
      <c r="K27" s="23">
        <v>1</v>
      </c>
      <c r="L27" s="27">
        <v>80</v>
      </c>
      <c r="M27" s="1"/>
      <c r="N27" s="30">
        <f>K27*M27*9</f>
        <v>0</v>
      </c>
      <c r="O27" s="23">
        <v>1</v>
      </c>
      <c r="P27" s="27">
        <v>90</v>
      </c>
      <c r="Q27" s="1"/>
      <c r="R27" s="28">
        <f t="shared" si="5"/>
        <v>0</v>
      </c>
      <c r="S27" s="23" t="s">
        <v>49</v>
      </c>
      <c r="T27" s="27"/>
      <c r="U27" s="29"/>
      <c r="V27" s="26"/>
      <c r="W27" s="23">
        <v>1</v>
      </c>
      <c r="X27" s="27">
        <v>88</v>
      </c>
      <c r="Y27" s="1"/>
      <c r="Z27" s="30">
        <f t="shared" si="3"/>
        <v>0</v>
      </c>
      <c r="AA27" s="23">
        <v>1</v>
      </c>
      <c r="AB27" s="27">
        <v>261</v>
      </c>
      <c r="AC27" s="1"/>
      <c r="AD27" s="30">
        <f t="shared" si="2"/>
        <v>0</v>
      </c>
      <c r="AE27" s="23">
        <v>1</v>
      </c>
      <c r="AF27" s="27">
        <v>263</v>
      </c>
      <c r="AG27" s="1"/>
      <c r="AH27" s="30">
        <f t="shared" si="4"/>
        <v>0</v>
      </c>
      <c r="AI27" s="23">
        <v>1</v>
      </c>
      <c r="AJ27" s="27">
        <v>331</v>
      </c>
      <c r="AK27" s="1"/>
      <c r="AL27" s="30">
        <f t="shared" ref="AL27:AL29" si="6">AI27*AK27</f>
        <v>0</v>
      </c>
      <c r="AM27" s="23"/>
      <c r="AN27" s="27"/>
      <c r="AO27" s="29"/>
      <c r="AP27" s="26"/>
      <c r="AQ27" s="31">
        <f t="shared" si="1"/>
        <v>0</v>
      </c>
    </row>
    <row r="28" spans="1:43" x14ac:dyDescent="0.25">
      <c r="A28" s="13" t="s">
        <v>73</v>
      </c>
      <c r="B28" s="13" t="s">
        <v>128</v>
      </c>
      <c r="C28" s="23"/>
      <c r="D28" s="24"/>
      <c r="E28" s="25"/>
      <c r="F28" s="26"/>
      <c r="G28" s="23"/>
      <c r="H28" s="27"/>
      <c r="I28" s="32"/>
      <c r="J28" s="26"/>
      <c r="K28" s="23">
        <v>1</v>
      </c>
      <c r="L28" s="27">
        <v>80</v>
      </c>
      <c r="M28" s="1"/>
      <c r="N28" s="30">
        <f t="shared" ref="N28:N29" si="7">K28*M28*9</f>
        <v>0</v>
      </c>
      <c r="O28" s="23">
        <v>1</v>
      </c>
      <c r="P28" s="27">
        <v>90</v>
      </c>
      <c r="Q28" s="1"/>
      <c r="R28" s="28">
        <f t="shared" si="5"/>
        <v>0</v>
      </c>
      <c r="S28" s="23" t="s">
        <v>49</v>
      </c>
      <c r="T28" s="24"/>
      <c r="U28" s="25"/>
      <c r="V28" s="26"/>
      <c r="W28" s="23">
        <v>1</v>
      </c>
      <c r="X28" s="27">
        <v>88</v>
      </c>
      <c r="Y28" s="1"/>
      <c r="Z28" s="30">
        <f t="shared" si="3"/>
        <v>0</v>
      </c>
      <c r="AA28" s="23">
        <v>1</v>
      </c>
      <c r="AB28" s="27">
        <v>261</v>
      </c>
      <c r="AC28" s="1"/>
      <c r="AD28" s="30">
        <f t="shared" si="2"/>
        <v>0</v>
      </c>
      <c r="AE28" s="23">
        <v>1</v>
      </c>
      <c r="AF28" s="27">
        <v>263</v>
      </c>
      <c r="AG28" s="1"/>
      <c r="AH28" s="30">
        <f t="shared" si="4"/>
        <v>0</v>
      </c>
      <c r="AI28" s="23">
        <v>1</v>
      </c>
      <c r="AJ28" s="27">
        <v>331</v>
      </c>
      <c r="AK28" s="1"/>
      <c r="AL28" s="30">
        <f t="shared" si="6"/>
        <v>0</v>
      </c>
      <c r="AM28" s="23">
        <v>1</v>
      </c>
      <c r="AN28" s="27">
        <v>400</v>
      </c>
      <c r="AO28" s="1"/>
      <c r="AP28" s="30">
        <f>AM28*AO28</f>
        <v>0</v>
      </c>
      <c r="AQ28" s="31">
        <f t="shared" si="1"/>
        <v>0</v>
      </c>
    </row>
    <row r="29" spans="1:43" x14ac:dyDescent="0.25">
      <c r="A29" s="13" t="s">
        <v>74</v>
      </c>
      <c r="B29" s="13" t="s">
        <v>128</v>
      </c>
      <c r="C29" s="23"/>
      <c r="D29" s="24"/>
      <c r="E29" s="25"/>
      <c r="F29" s="26"/>
      <c r="G29" s="23" t="s">
        <v>49</v>
      </c>
      <c r="H29" s="27"/>
      <c r="I29" s="32"/>
      <c r="J29" s="26"/>
      <c r="K29" s="23">
        <v>1</v>
      </c>
      <c r="L29" s="27">
        <v>80</v>
      </c>
      <c r="M29" s="1"/>
      <c r="N29" s="30">
        <f t="shared" si="7"/>
        <v>0</v>
      </c>
      <c r="O29" s="23">
        <v>1</v>
      </c>
      <c r="P29" s="27">
        <v>90</v>
      </c>
      <c r="Q29" s="1"/>
      <c r="R29" s="28">
        <f t="shared" si="5"/>
        <v>0</v>
      </c>
      <c r="S29" s="23" t="s">
        <v>49</v>
      </c>
      <c r="T29" s="24"/>
      <c r="U29" s="25"/>
      <c r="V29" s="26"/>
      <c r="W29" s="23">
        <v>1</v>
      </c>
      <c r="X29" s="27">
        <v>88</v>
      </c>
      <c r="Y29" s="1"/>
      <c r="Z29" s="30">
        <f t="shared" si="3"/>
        <v>0</v>
      </c>
      <c r="AA29" s="23">
        <v>1</v>
      </c>
      <c r="AB29" s="27">
        <v>261</v>
      </c>
      <c r="AC29" s="1"/>
      <c r="AD29" s="30">
        <f t="shared" si="2"/>
        <v>0</v>
      </c>
      <c r="AE29" s="23">
        <v>1</v>
      </c>
      <c r="AF29" s="27">
        <v>263</v>
      </c>
      <c r="AG29" s="1"/>
      <c r="AH29" s="30">
        <f t="shared" si="4"/>
        <v>0</v>
      </c>
      <c r="AI29" s="23">
        <v>1</v>
      </c>
      <c r="AJ29" s="27">
        <v>331</v>
      </c>
      <c r="AK29" s="1"/>
      <c r="AL29" s="30">
        <f t="shared" si="6"/>
        <v>0</v>
      </c>
      <c r="AM29" s="23"/>
      <c r="AN29" s="27"/>
      <c r="AO29" s="29"/>
      <c r="AP29" s="26"/>
      <c r="AQ29" s="31">
        <f t="shared" si="1"/>
        <v>0</v>
      </c>
    </row>
    <row r="30" spans="1:43" x14ac:dyDescent="0.25">
      <c r="A30" s="13" t="s">
        <v>75</v>
      </c>
      <c r="B30" s="13" t="s">
        <v>129</v>
      </c>
      <c r="C30" s="23"/>
      <c r="D30" s="24"/>
      <c r="E30" s="33"/>
      <c r="F30" s="28"/>
      <c r="G30" s="23"/>
      <c r="H30" s="27"/>
      <c r="I30" s="34"/>
      <c r="J30" s="28"/>
      <c r="K30" s="23" t="s">
        <v>49</v>
      </c>
      <c r="L30" s="24"/>
      <c r="M30" s="25"/>
      <c r="N30" s="26"/>
      <c r="O30" s="23" t="s">
        <v>49</v>
      </c>
      <c r="P30" s="27"/>
      <c r="Q30" s="29"/>
      <c r="R30" s="26"/>
      <c r="S30" s="23" t="s">
        <v>49</v>
      </c>
      <c r="T30" s="24"/>
      <c r="U30" s="25"/>
      <c r="V30" s="26"/>
      <c r="W30" s="23">
        <v>1</v>
      </c>
      <c r="X30" s="27">
        <v>88</v>
      </c>
      <c r="Y30" s="1"/>
      <c r="Z30" s="30">
        <f t="shared" si="3"/>
        <v>0</v>
      </c>
      <c r="AA30" s="23">
        <v>1</v>
      </c>
      <c r="AB30" s="27">
        <v>261</v>
      </c>
      <c r="AC30" s="1"/>
      <c r="AD30" s="30">
        <f t="shared" si="2"/>
        <v>0</v>
      </c>
      <c r="AE30" s="23" t="s">
        <v>49</v>
      </c>
      <c r="AF30" s="27"/>
      <c r="AG30" s="29"/>
      <c r="AH30" s="26"/>
      <c r="AI30" s="23">
        <v>1</v>
      </c>
      <c r="AJ30" s="27">
        <v>331</v>
      </c>
      <c r="AK30" s="1"/>
      <c r="AL30" s="30">
        <f>AI30*AK30</f>
        <v>0</v>
      </c>
      <c r="AM30" s="23" t="s">
        <v>49</v>
      </c>
      <c r="AN30" s="27"/>
      <c r="AO30" s="29"/>
      <c r="AP30" s="26"/>
      <c r="AQ30" s="31">
        <f t="shared" si="1"/>
        <v>0</v>
      </c>
    </row>
    <row r="31" spans="1:43" x14ac:dyDescent="0.25">
      <c r="A31" s="13" t="s">
        <v>76</v>
      </c>
      <c r="B31" s="13" t="s">
        <v>77</v>
      </c>
      <c r="C31" s="23"/>
      <c r="D31" s="24"/>
      <c r="E31" s="33"/>
      <c r="F31" s="26"/>
      <c r="G31" s="23">
        <v>1</v>
      </c>
      <c r="H31" s="27">
        <v>75</v>
      </c>
      <c r="I31" s="3"/>
      <c r="J31" s="28">
        <f>G31*I31*12</f>
        <v>0</v>
      </c>
      <c r="K31" s="23" t="s">
        <v>49</v>
      </c>
      <c r="L31" s="24"/>
      <c r="M31" s="25"/>
      <c r="N31" s="26"/>
      <c r="O31" s="23">
        <v>1</v>
      </c>
      <c r="P31" s="27">
        <v>90</v>
      </c>
      <c r="Q31" s="1"/>
      <c r="R31" s="28">
        <f>O31*Q31*4</f>
        <v>0</v>
      </c>
      <c r="S31" s="23" t="s">
        <v>49</v>
      </c>
      <c r="T31" s="24"/>
      <c r="U31" s="25"/>
      <c r="V31" s="26"/>
      <c r="W31" s="23"/>
      <c r="X31" s="27"/>
      <c r="Y31" s="35"/>
      <c r="Z31" s="30"/>
      <c r="AA31" s="23">
        <v>1</v>
      </c>
      <c r="AB31" s="27">
        <v>261</v>
      </c>
      <c r="AC31" s="1"/>
      <c r="AD31" s="30">
        <f>AA31*AC31</f>
        <v>0</v>
      </c>
      <c r="AE31" s="23">
        <v>1</v>
      </c>
      <c r="AF31" s="27">
        <v>263</v>
      </c>
      <c r="AG31" s="1"/>
      <c r="AH31" s="30">
        <f>AE31*AG31</f>
        <v>0</v>
      </c>
      <c r="AI31" s="23"/>
      <c r="AJ31" s="27"/>
      <c r="AK31" s="35"/>
      <c r="AL31" s="26"/>
      <c r="AM31" s="23" t="s">
        <v>49</v>
      </c>
      <c r="AN31" s="27"/>
      <c r="AO31" s="29"/>
      <c r="AP31" s="26"/>
      <c r="AQ31" s="31">
        <f t="shared" si="1"/>
        <v>0</v>
      </c>
    </row>
    <row r="32" spans="1:43" x14ac:dyDescent="0.25">
      <c r="A32" s="13" t="s">
        <v>78</v>
      </c>
      <c r="B32" s="13" t="s">
        <v>79</v>
      </c>
      <c r="C32" s="23"/>
      <c r="D32" s="24"/>
      <c r="E32" s="33"/>
      <c r="F32" s="26"/>
      <c r="G32" s="23"/>
      <c r="H32" s="27"/>
      <c r="I32" s="34"/>
      <c r="J32" s="28"/>
      <c r="K32" s="23" t="s">
        <v>49</v>
      </c>
      <c r="L32" s="24"/>
      <c r="M32" s="25"/>
      <c r="N32" s="26"/>
      <c r="O32" s="23">
        <v>1</v>
      </c>
      <c r="P32" s="27">
        <v>90</v>
      </c>
      <c r="Q32" s="1"/>
      <c r="R32" s="28">
        <f>O32*Q32*4</f>
        <v>0</v>
      </c>
      <c r="S32" s="23" t="s">
        <v>49</v>
      </c>
      <c r="T32" s="24"/>
      <c r="U32" s="25"/>
      <c r="V32" s="26"/>
      <c r="W32" s="23">
        <v>1</v>
      </c>
      <c r="X32" s="27">
        <v>88</v>
      </c>
      <c r="Y32" s="1"/>
      <c r="Z32" s="30">
        <f>W32*Y32*2</f>
        <v>0</v>
      </c>
      <c r="AA32" s="23">
        <v>1</v>
      </c>
      <c r="AB32" s="27">
        <v>261</v>
      </c>
      <c r="AC32" s="1"/>
      <c r="AD32" s="30">
        <f>AA32*AC32</f>
        <v>0</v>
      </c>
      <c r="AE32" s="23">
        <v>1</v>
      </c>
      <c r="AF32" s="27">
        <v>263</v>
      </c>
      <c r="AG32" s="1"/>
      <c r="AH32" s="30">
        <f>AE32*AG32</f>
        <v>0</v>
      </c>
      <c r="AI32" s="23"/>
      <c r="AJ32" s="27"/>
      <c r="AK32" s="35"/>
      <c r="AL32" s="26"/>
      <c r="AM32" s="23" t="s">
        <v>49</v>
      </c>
      <c r="AN32" s="27"/>
      <c r="AO32" s="29"/>
      <c r="AP32" s="26"/>
      <c r="AQ32" s="31">
        <f>F32+J32+N32+R32+V32+Z32+AD32+AH32+AL32+AP32</f>
        <v>0</v>
      </c>
    </row>
    <row r="33" spans="1:44" x14ac:dyDescent="0.25">
      <c r="A33" s="36" t="s">
        <v>80</v>
      </c>
      <c r="B33" s="36" t="s">
        <v>81</v>
      </c>
      <c r="C33" s="23">
        <v>1</v>
      </c>
      <c r="D33" s="27">
        <v>75</v>
      </c>
      <c r="E33" s="1"/>
      <c r="F33" s="28">
        <f>C33*E33*18</f>
        <v>0</v>
      </c>
      <c r="G33" s="23"/>
      <c r="H33" s="27"/>
      <c r="I33" s="34"/>
      <c r="J33" s="28"/>
      <c r="K33" s="23"/>
      <c r="L33" s="24"/>
      <c r="M33" s="25"/>
      <c r="N33" s="26"/>
      <c r="O33" s="23"/>
      <c r="P33" s="27"/>
      <c r="Q33" s="35"/>
      <c r="R33" s="28"/>
      <c r="S33" s="23"/>
      <c r="T33" s="24"/>
      <c r="U33" s="25"/>
      <c r="V33" s="26"/>
      <c r="W33" s="23">
        <v>1</v>
      </c>
      <c r="X33" s="27">
        <v>88</v>
      </c>
      <c r="Y33" s="1"/>
      <c r="Z33" s="30">
        <f t="shared" ref="Z33:Z42" si="8">W33*Y33*2</f>
        <v>0</v>
      </c>
      <c r="AA33" s="23">
        <v>1</v>
      </c>
      <c r="AB33" s="27">
        <v>261</v>
      </c>
      <c r="AC33" s="1"/>
      <c r="AD33" s="30">
        <f t="shared" ref="AD33:AD42" si="9">AA33*AC33</f>
        <v>0</v>
      </c>
      <c r="AE33" s="23"/>
      <c r="AF33" s="27"/>
      <c r="AG33" s="35"/>
      <c r="AH33" s="30"/>
      <c r="AI33" s="23"/>
      <c r="AJ33" s="27"/>
      <c r="AK33" s="35"/>
      <c r="AL33" s="26"/>
      <c r="AM33" s="23">
        <v>1</v>
      </c>
      <c r="AN33" s="27">
        <v>400</v>
      </c>
      <c r="AO33" s="1"/>
      <c r="AP33" s="30">
        <f>AM33*AO33</f>
        <v>0</v>
      </c>
      <c r="AQ33" s="31">
        <f>F33+J33+N33+R33+V33+Z33+AD33+AH33+AL33+AP33</f>
        <v>0</v>
      </c>
    </row>
    <row r="34" spans="1:44" x14ac:dyDescent="0.25">
      <c r="A34" s="36" t="s">
        <v>82</v>
      </c>
      <c r="B34" s="36" t="s">
        <v>81</v>
      </c>
      <c r="C34" s="23">
        <v>1</v>
      </c>
      <c r="D34" s="27">
        <v>75</v>
      </c>
      <c r="E34" s="1"/>
      <c r="F34" s="28">
        <f t="shared" ref="F34:F37" si="10">C34*E34*18</f>
        <v>0</v>
      </c>
      <c r="G34" s="23"/>
      <c r="H34" s="27"/>
      <c r="I34" s="34"/>
      <c r="J34" s="28"/>
      <c r="K34" s="23"/>
      <c r="L34" s="24"/>
      <c r="M34" s="25"/>
      <c r="N34" s="26"/>
      <c r="O34" s="23"/>
      <c r="P34" s="27"/>
      <c r="Q34" s="35"/>
      <c r="R34" s="28"/>
      <c r="S34" s="23"/>
      <c r="T34" s="24"/>
      <c r="U34" s="25"/>
      <c r="V34" s="26"/>
      <c r="W34" s="23">
        <v>1</v>
      </c>
      <c r="X34" s="27">
        <v>88</v>
      </c>
      <c r="Y34" s="1"/>
      <c r="Z34" s="30">
        <f t="shared" si="8"/>
        <v>0</v>
      </c>
      <c r="AA34" s="23">
        <v>1</v>
      </c>
      <c r="AB34" s="27">
        <v>261</v>
      </c>
      <c r="AC34" s="1"/>
      <c r="AD34" s="30">
        <f t="shared" si="9"/>
        <v>0</v>
      </c>
      <c r="AE34" s="23"/>
      <c r="AF34" s="27"/>
      <c r="AG34" s="35"/>
      <c r="AH34" s="30"/>
      <c r="AI34" s="23"/>
      <c r="AJ34" s="27"/>
      <c r="AK34" s="35"/>
      <c r="AL34" s="26"/>
      <c r="AM34" s="23">
        <v>1</v>
      </c>
      <c r="AN34" s="27">
        <v>400</v>
      </c>
      <c r="AO34" s="1"/>
      <c r="AP34" s="30">
        <f t="shared" ref="AP34:AP37" si="11">AM34*AO34</f>
        <v>0</v>
      </c>
      <c r="AQ34" s="31">
        <f t="shared" ref="AQ34:AQ42" si="12">F34+J34+N34+R34+V34+Z34+AD34+AH34+AL34+AP34</f>
        <v>0</v>
      </c>
    </row>
    <row r="35" spans="1:44" x14ac:dyDescent="0.25">
      <c r="A35" s="36" t="s">
        <v>83</v>
      </c>
      <c r="B35" s="36" t="s">
        <v>84</v>
      </c>
      <c r="C35" s="23">
        <v>1</v>
      </c>
      <c r="D35" s="27">
        <v>75</v>
      </c>
      <c r="E35" s="1"/>
      <c r="F35" s="28">
        <f t="shared" si="10"/>
        <v>0</v>
      </c>
      <c r="G35" s="23"/>
      <c r="H35" s="27"/>
      <c r="I35" s="34"/>
      <c r="J35" s="28"/>
      <c r="K35" s="23"/>
      <c r="L35" s="24"/>
      <c r="M35" s="25"/>
      <c r="N35" s="26"/>
      <c r="O35" s="23"/>
      <c r="P35" s="27"/>
      <c r="Q35" s="35"/>
      <c r="R35" s="28"/>
      <c r="S35" s="23"/>
      <c r="T35" s="24"/>
      <c r="U35" s="25"/>
      <c r="V35" s="26"/>
      <c r="W35" s="23">
        <v>1</v>
      </c>
      <c r="X35" s="27">
        <v>88</v>
      </c>
      <c r="Y35" s="1"/>
      <c r="Z35" s="30">
        <f t="shared" si="8"/>
        <v>0</v>
      </c>
      <c r="AA35" s="23">
        <v>1</v>
      </c>
      <c r="AB35" s="27">
        <v>261</v>
      </c>
      <c r="AC35" s="1"/>
      <c r="AD35" s="30">
        <f t="shared" si="9"/>
        <v>0</v>
      </c>
      <c r="AE35" s="23">
        <v>1</v>
      </c>
      <c r="AF35" s="27">
        <v>263</v>
      </c>
      <c r="AG35" s="1"/>
      <c r="AH35" s="30">
        <f t="shared" ref="AH35:AH43" si="13">AE35*AG35</f>
        <v>0</v>
      </c>
      <c r="AI35" s="23" t="s">
        <v>85</v>
      </c>
      <c r="AJ35" s="27">
        <v>331</v>
      </c>
      <c r="AK35" s="1"/>
      <c r="AL35" s="30">
        <f>1*AK35</f>
        <v>0</v>
      </c>
      <c r="AM35" s="23">
        <v>1</v>
      </c>
      <c r="AN35" s="27">
        <v>400</v>
      </c>
      <c r="AO35" s="1"/>
      <c r="AP35" s="30">
        <f t="shared" si="11"/>
        <v>0</v>
      </c>
      <c r="AQ35" s="31">
        <f t="shared" si="12"/>
        <v>0</v>
      </c>
    </row>
    <row r="36" spans="1:44" x14ac:dyDescent="0.25">
      <c r="A36" s="36" t="s">
        <v>86</v>
      </c>
      <c r="B36" s="36" t="s">
        <v>84</v>
      </c>
      <c r="C36" s="23">
        <v>1</v>
      </c>
      <c r="D36" s="27">
        <v>75</v>
      </c>
      <c r="E36" s="1"/>
      <c r="F36" s="28">
        <f t="shared" si="10"/>
        <v>0</v>
      </c>
      <c r="G36" s="23"/>
      <c r="H36" s="27"/>
      <c r="I36" s="34"/>
      <c r="J36" s="28"/>
      <c r="K36" s="23"/>
      <c r="L36" s="24"/>
      <c r="M36" s="25"/>
      <c r="N36" s="26"/>
      <c r="O36" s="23"/>
      <c r="P36" s="27"/>
      <c r="Q36" s="35"/>
      <c r="R36" s="28"/>
      <c r="S36" s="23"/>
      <c r="T36" s="24"/>
      <c r="U36" s="25"/>
      <c r="V36" s="26"/>
      <c r="W36" s="23">
        <v>1</v>
      </c>
      <c r="X36" s="27">
        <v>88</v>
      </c>
      <c r="Y36" s="1"/>
      <c r="Z36" s="30">
        <f t="shared" si="8"/>
        <v>0</v>
      </c>
      <c r="AA36" s="23">
        <v>1</v>
      </c>
      <c r="AB36" s="27">
        <v>261</v>
      </c>
      <c r="AC36" s="1"/>
      <c r="AD36" s="30">
        <f t="shared" si="9"/>
        <v>0</v>
      </c>
      <c r="AE36" s="23">
        <v>1</v>
      </c>
      <c r="AF36" s="27">
        <v>263</v>
      </c>
      <c r="AG36" s="1"/>
      <c r="AH36" s="30">
        <f t="shared" si="13"/>
        <v>0</v>
      </c>
      <c r="AI36" s="23" t="s">
        <v>85</v>
      </c>
      <c r="AJ36" s="27">
        <v>331</v>
      </c>
      <c r="AK36" s="1"/>
      <c r="AL36" s="30">
        <f t="shared" ref="AL36:AL37" si="14">1*AK36</f>
        <v>0</v>
      </c>
      <c r="AM36" s="23">
        <v>1</v>
      </c>
      <c r="AN36" s="27">
        <v>400</v>
      </c>
      <c r="AO36" s="1"/>
      <c r="AP36" s="30">
        <f t="shared" si="11"/>
        <v>0</v>
      </c>
      <c r="AQ36" s="31">
        <f t="shared" si="12"/>
        <v>0</v>
      </c>
    </row>
    <row r="37" spans="1:44" x14ac:dyDescent="0.25">
      <c r="A37" s="36" t="s">
        <v>87</v>
      </c>
      <c r="B37" s="36" t="s">
        <v>88</v>
      </c>
      <c r="C37" s="23">
        <v>1</v>
      </c>
      <c r="D37" s="27">
        <v>75</v>
      </c>
      <c r="E37" s="1"/>
      <c r="F37" s="28">
        <f t="shared" si="10"/>
        <v>0</v>
      </c>
      <c r="G37" s="23"/>
      <c r="H37" s="27"/>
      <c r="I37" s="34"/>
      <c r="J37" s="28"/>
      <c r="K37" s="23"/>
      <c r="L37" s="24"/>
      <c r="M37" s="25"/>
      <c r="N37" s="26"/>
      <c r="O37" s="23"/>
      <c r="P37" s="27"/>
      <c r="Q37" s="35"/>
      <c r="R37" s="28"/>
      <c r="S37" s="23"/>
      <c r="T37" s="24"/>
      <c r="U37" s="25"/>
      <c r="V37" s="26"/>
      <c r="W37" s="23">
        <v>1</v>
      </c>
      <c r="X37" s="27">
        <v>88</v>
      </c>
      <c r="Y37" s="1"/>
      <c r="Z37" s="30">
        <f t="shared" si="8"/>
        <v>0</v>
      </c>
      <c r="AA37" s="23">
        <v>1</v>
      </c>
      <c r="AB37" s="27">
        <v>261</v>
      </c>
      <c r="AC37" s="1"/>
      <c r="AD37" s="30">
        <f t="shared" si="9"/>
        <v>0</v>
      </c>
      <c r="AE37" s="23">
        <v>1</v>
      </c>
      <c r="AF37" s="27">
        <v>263</v>
      </c>
      <c r="AG37" s="1"/>
      <c r="AH37" s="30">
        <f t="shared" si="13"/>
        <v>0</v>
      </c>
      <c r="AI37" s="23" t="s">
        <v>85</v>
      </c>
      <c r="AJ37" s="27">
        <v>331</v>
      </c>
      <c r="AK37" s="1"/>
      <c r="AL37" s="30">
        <f t="shared" si="14"/>
        <v>0</v>
      </c>
      <c r="AM37" s="23">
        <v>1</v>
      </c>
      <c r="AN37" s="27">
        <v>400</v>
      </c>
      <c r="AO37" s="1"/>
      <c r="AP37" s="30">
        <f t="shared" si="11"/>
        <v>0</v>
      </c>
      <c r="AQ37" s="31">
        <f>F37+J37+N37+R37+V37+Z37+AD37+AH37+AL37+AP37</f>
        <v>0</v>
      </c>
    </row>
    <row r="38" spans="1:44" x14ac:dyDescent="0.25">
      <c r="A38" s="36" t="s">
        <v>89</v>
      </c>
      <c r="B38" s="36" t="s">
        <v>90</v>
      </c>
      <c r="C38" s="23"/>
      <c r="D38" s="24"/>
      <c r="E38" s="33"/>
      <c r="F38" s="26"/>
      <c r="G38" s="23">
        <v>1</v>
      </c>
      <c r="H38" s="27">
        <v>75</v>
      </c>
      <c r="I38" s="3"/>
      <c r="J38" s="28">
        <f>G38*I38*12</f>
        <v>0</v>
      </c>
      <c r="K38" s="23"/>
      <c r="L38" s="24"/>
      <c r="M38" s="25"/>
      <c r="N38" s="26"/>
      <c r="O38" s="37"/>
      <c r="P38" s="38"/>
      <c r="Q38" s="35"/>
      <c r="R38" s="28"/>
      <c r="S38" s="23"/>
      <c r="T38" s="24"/>
      <c r="U38" s="25"/>
      <c r="V38" s="26"/>
      <c r="W38" s="23">
        <v>1</v>
      </c>
      <c r="X38" s="27">
        <v>88</v>
      </c>
      <c r="Y38" s="1"/>
      <c r="Z38" s="30">
        <f t="shared" si="8"/>
        <v>0</v>
      </c>
      <c r="AA38" s="23">
        <v>1</v>
      </c>
      <c r="AB38" s="27">
        <v>261</v>
      </c>
      <c r="AC38" s="1"/>
      <c r="AD38" s="30">
        <f t="shared" si="9"/>
        <v>0</v>
      </c>
      <c r="AE38" s="23">
        <v>1</v>
      </c>
      <c r="AF38" s="27">
        <v>263</v>
      </c>
      <c r="AG38" s="1"/>
      <c r="AH38" s="30">
        <f t="shared" si="13"/>
        <v>0</v>
      </c>
      <c r="AI38" s="23"/>
      <c r="AJ38" s="27"/>
      <c r="AK38" s="35"/>
      <c r="AL38" s="26"/>
      <c r="AM38" s="23"/>
      <c r="AN38" s="27"/>
      <c r="AO38" s="29"/>
      <c r="AP38" s="26"/>
      <c r="AQ38" s="31">
        <f>F38+J38+N38+R38+V38+Z38+AD38+AH38+AL38+AP38</f>
        <v>0</v>
      </c>
    </row>
    <row r="39" spans="1:44" x14ac:dyDescent="0.25">
      <c r="A39" s="36" t="s">
        <v>91</v>
      </c>
      <c r="B39" s="36" t="s">
        <v>90</v>
      </c>
      <c r="C39" s="23"/>
      <c r="D39" s="24"/>
      <c r="E39" s="33"/>
      <c r="F39" s="26"/>
      <c r="G39" s="23">
        <v>1</v>
      </c>
      <c r="H39" s="27">
        <v>75</v>
      </c>
      <c r="I39" s="3"/>
      <c r="J39" s="28">
        <f t="shared" ref="J39:J42" si="15">G39*I39*12</f>
        <v>0</v>
      </c>
      <c r="K39" s="23"/>
      <c r="L39" s="24"/>
      <c r="M39" s="25"/>
      <c r="N39" s="26"/>
      <c r="O39" s="37"/>
      <c r="P39" s="38"/>
      <c r="Q39" s="35"/>
      <c r="R39" s="28"/>
      <c r="S39" s="23"/>
      <c r="T39" s="24"/>
      <c r="U39" s="25"/>
      <c r="V39" s="26"/>
      <c r="W39" s="23">
        <v>1</v>
      </c>
      <c r="X39" s="27">
        <v>88</v>
      </c>
      <c r="Y39" s="1"/>
      <c r="Z39" s="30">
        <f t="shared" si="8"/>
        <v>0</v>
      </c>
      <c r="AA39" s="23">
        <v>1</v>
      </c>
      <c r="AB39" s="27">
        <v>261</v>
      </c>
      <c r="AC39" s="1"/>
      <c r="AD39" s="30">
        <f t="shared" si="9"/>
        <v>0</v>
      </c>
      <c r="AE39" s="23">
        <v>1</v>
      </c>
      <c r="AF39" s="27">
        <v>263</v>
      </c>
      <c r="AG39" s="1"/>
      <c r="AH39" s="30">
        <f t="shared" si="13"/>
        <v>0</v>
      </c>
      <c r="AI39" s="23"/>
      <c r="AJ39" s="27"/>
      <c r="AK39" s="35"/>
      <c r="AL39" s="26"/>
      <c r="AM39" s="23"/>
      <c r="AN39" s="27"/>
      <c r="AO39" s="29"/>
      <c r="AP39" s="26"/>
      <c r="AQ39" s="31">
        <f t="shared" si="12"/>
        <v>0</v>
      </c>
    </row>
    <row r="40" spans="1:44" x14ac:dyDescent="0.25">
      <c r="A40" s="36" t="s">
        <v>92</v>
      </c>
      <c r="B40" s="36" t="s">
        <v>93</v>
      </c>
      <c r="C40" s="23"/>
      <c r="D40" s="24"/>
      <c r="E40" s="33"/>
      <c r="F40" s="26"/>
      <c r="G40" s="23">
        <v>1</v>
      </c>
      <c r="H40" s="27">
        <v>75</v>
      </c>
      <c r="I40" s="3"/>
      <c r="J40" s="28">
        <f t="shared" si="15"/>
        <v>0</v>
      </c>
      <c r="K40" s="23"/>
      <c r="L40" s="24"/>
      <c r="M40" s="25"/>
      <c r="N40" s="26"/>
      <c r="O40" s="37"/>
      <c r="P40" s="38"/>
      <c r="Q40" s="35"/>
      <c r="R40" s="28"/>
      <c r="S40" s="23"/>
      <c r="T40" s="24"/>
      <c r="U40" s="25"/>
      <c r="V40" s="26"/>
      <c r="W40" s="23">
        <v>1</v>
      </c>
      <c r="X40" s="27">
        <v>88</v>
      </c>
      <c r="Y40" s="1"/>
      <c r="Z40" s="30">
        <f t="shared" si="8"/>
        <v>0</v>
      </c>
      <c r="AA40" s="23">
        <v>1</v>
      </c>
      <c r="AB40" s="27">
        <v>261</v>
      </c>
      <c r="AC40" s="1"/>
      <c r="AD40" s="30">
        <f t="shared" si="9"/>
        <v>0</v>
      </c>
      <c r="AE40" s="23">
        <v>1</v>
      </c>
      <c r="AF40" s="27">
        <v>263</v>
      </c>
      <c r="AG40" s="1"/>
      <c r="AH40" s="30">
        <f t="shared" si="13"/>
        <v>0</v>
      </c>
      <c r="AI40" s="23">
        <v>1</v>
      </c>
      <c r="AJ40" s="27">
        <v>331</v>
      </c>
      <c r="AK40" s="1"/>
      <c r="AL40" s="30">
        <f t="shared" ref="AL40:AL43" si="16">AI40*AK40</f>
        <v>0</v>
      </c>
      <c r="AM40" s="23"/>
      <c r="AN40" s="27"/>
      <c r="AO40" s="29"/>
      <c r="AP40" s="26"/>
      <c r="AQ40" s="31">
        <f t="shared" si="12"/>
        <v>0</v>
      </c>
    </row>
    <row r="41" spans="1:44" x14ac:dyDescent="0.25">
      <c r="A41" s="36" t="s">
        <v>94</v>
      </c>
      <c r="B41" s="36" t="s">
        <v>93</v>
      </c>
      <c r="C41" s="23"/>
      <c r="D41" s="24"/>
      <c r="E41" s="33"/>
      <c r="F41" s="26"/>
      <c r="G41" s="23">
        <v>1</v>
      </c>
      <c r="H41" s="27">
        <v>75</v>
      </c>
      <c r="I41" s="3"/>
      <c r="J41" s="28">
        <f t="shared" si="15"/>
        <v>0</v>
      </c>
      <c r="K41" s="23"/>
      <c r="L41" s="24"/>
      <c r="M41" s="25"/>
      <c r="N41" s="26"/>
      <c r="O41" s="37"/>
      <c r="P41" s="38"/>
      <c r="Q41" s="35"/>
      <c r="R41" s="28"/>
      <c r="S41" s="23"/>
      <c r="T41" s="24"/>
      <c r="U41" s="25"/>
      <c r="V41" s="26"/>
      <c r="W41" s="23">
        <v>1</v>
      </c>
      <c r="X41" s="27">
        <v>88</v>
      </c>
      <c r="Y41" s="1"/>
      <c r="Z41" s="30">
        <f t="shared" si="8"/>
        <v>0</v>
      </c>
      <c r="AA41" s="23">
        <v>1</v>
      </c>
      <c r="AB41" s="27">
        <v>261</v>
      </c>
      <c r="AC41" s="1"/>
      <c r="AD41" s="30">
        <f t="shared" si="9"/>
        <v>0</v>
      </c>
      <c r="AE41" s="23">
        <v>1</v>
      </c>
      <c r="AF41" s="27">
        <v>263</v>
      </c>
      <c r="AG41" s="1"/>
      <c r="AH41" s="30">
        <f t="shared" si="13"/>
        <v>0</v>
      </c>
      <c r="AI41" s="23">
        <v>1</v>
      </c>
      <c r="AJ41" s="27">
        <v>331</v>
      </c>
      <c r="AK41" s="1"/>
      <c r="AL41" s="30">
        <f t="shared" si="16"/>
        <v>0</v>
      </c>
      <c r="AM41" s="23"/>
      <c r="AN41" s="27"/>
      <c r="AO41" s="29"/>
      <c r="AP41" s="26"/>
      <c r="AQ41" s="31">
        <f>F41+J41+N41+R41+V41+Z41+AD41+AH41+AL41+AP41</f>
        <v>0</v>
      </c>
    </row>
    <row r="42" spans="1:44" ht="14.45" customHeight="1" x14ac:dyDescent="0.25">
      <c r="A42" s="36" t="s">
        <v>95</v>
      </c>
      <c r="B42" s="36" t="s">
        <v>93</v>
      </c>
      <c r="C42" s="23"/>
      <c r="D42" s="24"/>
      <c r="E42" s="33"/>
      <c r="F42" s="26"/>
      <c r="G42" s="23">
        <v>1</v>
      </c>
      <c r="H42" s="27">
        <v>75</v>
      </c>
      <c r="I42" s="3"/>
      <c r="J42" s="28">
        <f t="shared" si="15"/>
        <v>0</v>
      </c>
      <c r="K42" s="23"/>
      <c r="L42" s="24"/>
      <c r="M42" s="25"/>
      <c r="N42" s="26"/>
      <c r="O42" s="37"/>
      <c r="P42" s="38"/>
      <c r="Q42" s="35"/>
      <c r="R42" s="28"/>
      <c r="S42" s="23"/>
      <c r="T42" s="24"/>
      <c r="U42" s="25"/>
      <c r="V42" s="26"/>
      <c r="W42" s="23">
        <v>1</v>
      </c>
      <c r="X42" s="27">
        <v>88</v>
      </c>
      <c r="Y42" s="1"/>
      <c r="Z42" s="30">
        <f t="shared" si="8"/>
        <v>0</v>
      </c>
      <c r="AA42" s="23">
        <v>1</v>
      </c>
      <c r="AB42" s="27">
        <v>261</v>
      </c>
      <c r="AC42" s="1"/>
      <c r="AD42" s="30">
        <f t="shared" si="9"/>
        <v>0</v>
      </c>
      <c r="AE42" s="23">
        <v>1</v>
      </c>
      <c r="AF42" s="27">
        <v>263</v>
      </c>
      <c r="AG42" s="1"/>
      <c r="AH42" s="30">
        <f t="shared" si="13"/>
        <v>0</v>
      </c>
      <c r="AI42" s="23">
        <v>1</v>
      </c>
      <c r="AJ42" s="27">
        <v>331</v>
      </c>
      <c r="AK42" s="1"/>
      <c r="AL42" s="30">
        <f t="shared" si="16"/>
        <v>0</v>
      </c>
      <c r="AM42" s="23"/>
      <c r="AN42" s="27"/>
      <c r="AO42" s="29"/>
      <c r="AP42" s="26"/>
      <c r="AQ42" s="31">
        <f t="shared" si="12"/>
        <v>0</v>
      </c>
    </row>
    <row r="43" spans="1:44" ht="14.45" customHeight="1" x14ac:dyDescent="0.25">
      <c r="A43" s="36" t="s">
        <v>96</v>
      </c>
      <c r="B43" s="36" t="s">
        <v>97</v>
      </c>
      <c r="C43" s="23"/>
      <c r="D43" s="24"/>
      <c r="E43" s="33"/>
      <c r="F43" s="26"/>
      <c r="G43" s="23">
        <v>1</v>
      </c>
      <c r="H43" s="27">
        <v>75</v>
      </c>
      <c r="I43" s="3"/>
      <c r="J43" s="28">
        <f>G43*I43*12</f>
        <v>0</v>
      </c>
      <c r="K43" s="23"/>
      <c r="L43" s="24"/>
      <c r="M43" s="25"/>
      <c r="N43" s="26"/>
      <c r="O43" s="37"/>
      <c r="P43" s="38"/>
      <c r="Q43" s="35"/>
      <c r="R43" s="28"/>
      <c r="S43" s="23"/>
      <c r="T43" s="24"/>
      <c r="U43" s="25"/>
      <c r="V43" s="26"/>
      <c r="W43" s="23">
        <v>1</v>
      </c>
      <c r="X43" s="27">
        <v>88</v>
      </c>
      <c r="Y43" s="1"/>
      <c r="Z43" s="30">
        <f>W43*Y43*2</f>
        <v>0</v>
      </c>
      <c r="AA43" s="23">
        <v>1</v>
      </c>
      <c r="AB43" s="27">
        <v>261</v>
      </c>
      <c r="AC43" s="1"/>
      <c r="AD43" s="30">
        <f>AA43*AC43</f>
        <v>0</v>
      </c>
      <c r="AE43" s="23">
        <v>1</v>
      </c>
      <c r="AF43" s="27">
        <v>263</v>
      </c>
      <c r="AG43" s="1"/>
      <c r="AH43" s="30">
        <f t="shared" si="13"/>
        <v>0</v>
      </c>
      <c r="AI43" s="23">
        <v>1</v>
      </c>
      <c r="AJ43" s="27">
        <v>331</v>
      </c>
      <c r="AK43" s="1"/>
      <c r="AL43" s="30">
        <f t="shared" si="16"/>
        <v>0</v>
      </c>
      <c r="AM43" s="23"/>
      <c r="AN43" s="27"/>
      <c r="AO43" s="29"/>
      <c r="AP43" s="26"/>
      <c r="AQ43" s="31">
        <f>F43+J43+N43+R43+V43+Z43+AD43+AH43+AL43+AP43</f>
        <v>0</v>
      </c>
    </row>
    <row r="44" spans="1:44" ht="14.45" customHeight="1" thickBot="1" x14ac:dyDescent="0.3">
      <c r="A44" s="36" t="s">
        <v>98</v>
      </c>
      <c r="B44" s="36" t="s">
        <v>97</v>
      </c>
      <c r="C44" s="39"/>
      <c r="D44" s="40"/>
      <c r="E44" s="41"/>
      <c r="F44" s="42"/>
      <c r="G44" s="39">
        <v>1</v>
      </c>
      <c r="H44" s="43">
        <v>75</v>
      </c>
      <c r="I44" s="4"/>
      <c r="J44" s="44">
        <f>G44*I44*12</f>
        <v>0</v>
      </c>
      <c r="K44" s="39"/>
      <c r="L44" s="40"/>
      <c r="M44" s="45"/>
      <c r="N44" s="42"/>
      <c r="O44" s="46"/>
      <c r="P44" s="47"/>
      <c r="Q44" s="48"/>
      <c r="R44" s="44"/>
      <c r="S44" s="39"/>
      <c r="T44" s="40"/>
      <c r="U44" s="45"/>
      <c r="V44" s="42"/>
      <c r="W44" s="39">
        <v>1</v>
      </c>
      <c r="X44" s="43">
        <v>88</v>
      </c>
      <c r="Y44" s="6"/>
      <c r="Z44" s="44">
        <f>W44*Y44*2</f>
        <v>0</v>
      </c>
      <c r="AA44" s="39">
        <v>1</v>
      </c>
      <c r="AB44" s="43">
        <v>261</v>
      </c>
      <c r="AC44" s="6"/>
      <c r="AD44" s="49">
        <f>AA44*AC44</f>
        <v>0</v>
      </c>
      <c r="AE44" s="39">
        <v>1</v>
      </c>
      <c r="AF44" s="43">
        <v>263</v>
      </c>
      <c r="AG44" s="6"/>
      <c r="AH44" s="49">
        <f>AE44*AG44</f>
        <v>0</v>
      </c>
      <c r="AI44" s="39">
        <v>1</v>
      </c>
      <c r="AJ44" s="43">
        <v>331</v>
      </c>
      <c r="AK44" s="6"/>
      <c r="AL44" s="49">
        <f>AI44*AK44</f>
        <v>0</v>
      </c>
      <c r="AM44" s="39"/>
      <c r="AN44" s="43"/>
      <c r="AO44" s="50"/>
      <c r="AP44" s="42"/>
      <c r="AQ44" s="31">
        <f>F44+J44+N44+R44+V44+Z44+AD44+AH44+AL44+AP44</f>
        <v>0</v>
      </c>
    </row>
    <row r="45" spans="1:44" ht="21.75" thickBot="1" x14ac:dyDescent="0.4">
      <c r="C45" s="51"/>
      <c r="D45" s="51"/>
      <c r="AD45" s="112" t="s">
        <v>107</v>
      </c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4"/>
      <c r="AQ45" s="53">
        <f>SUM(AQ5:AQ44)</f>
        <v>0</v>
      </c>
    </row>
    <row r="46" spans="1:44" ht="21.75" thickBot="1" x14ac:dyDescent="0.4">
      <c r="A46" s="54" t="s">
        <v>103</v>
      </c>
      <c r="AD46" s="106" t="s">
        <v>99</v>
      </c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8"/>
      <c r="AQ46" s="53">
        <f>AQ45/12</f>
        <v>0</v>
      </c>
    </row>
    <row r="47" spans="1:44" s="52" customFormat="1" ht="24" customHeight="1" x14ac:dyDescent="0.25">
      <c r="A47" s="54" t="s">
        <v>104</v>
      </c>
      <c r="B47" s="7"/>
      <c r="AQ47" s="7"/>
      <c r="AR47" s="7"/>
    </row>
    <row r="48" spans="1:44" x14ac:dyDescent="0.25">
      <c r="A48" s="54" t="s">
        <v>105</v>
      </c>
    </row>
    <row r="49" spans="1:1" ht="22.9" customHeight="1" x14ac:dyDescent="0.25">
      <c r="A49" s="54" t="s">
        <v>106</v>
      </c>
    </row>
    <row r="50" spans="1:1" ht="22.9" customHeight="1" x14ac:dyDescent="0.25"/>
  </sheetData>
  <sheetProtection algorithmName="SHA-512" hashValue="OqwZuPX11+r3jYa/4jekZQyxbHjLx7xea8sFnX6Q8G2ksd0ExtOF64kZ/20WwNykHEKXxgbZ85DRLcb0RudkWw==" saltValue="cSw8j9ziv9UjpK6sLc0gUQ==" spinCount="100000" sheet="1" selectLockedCells="1"/>
  <mergeCells count="13">
    <mergeCell ref="AD46:AP46"/>
    <mergeCell ref="AM3:AP3"/>
    <mergeCell ref="AD45:AP45"/>
    <mergeCell ref="C2:AP2"/>
    <mergeCell ref="C3:F3"/>
    <mergeCell ref="G3:J3"/>
    <mergeCell ref="K3:N3"/>
    <mergeCell ref="O3:R3"/>
    <mergeCell ref="S3:V3"/>
    <mergeCell ref="W3:Z3"/>
    <mergeCell ref="AA3:AD3"/>
    <mergeCell ref="AE3:AH3"/>
    <mergeCell ref="AI3:AL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A8A40-EE33-484E-BB19-325032C99297}">
  <dimension ref="A1:E49"/>
  <sheetViews>
    <sheetView topLeftCell="A10" workbookViewId="0">
      <selection activeCell="C59" sqref="C59"/>
    </sheetView>
  </sheetViews>
  <sheetFormatPr baseColWidth="10" defaultRowHeight="15" x14ac:dyDescent="0.25"/>
  <cols>
    <col min="2" max="2" width="38.7109375" customWidth="1"/>
    <col min="3" max="3" width="56" customWidth="1"/>
  </cols>
  <sheetData>
    <row r="1" spans="2:5" x14ac:dyDescent="0.25">
      <c r="B1" s="118" t="s">
        <v>134</v>
      </c>
      <c r="C1" s="119"/>
      <c r="D1" s="119"/>
      <c r="E1" s="120"/>
    </row>
    <row r="2" spans="2:5" ht="15.75" thickBot="1" x14ac:dyDescent="0.3">
      <c r="B2" s="121"/>
      <c r="C2" s="122"/>
      <c r="D2" s="122"/>
      <c r="E2" s="123"/>
    </row>
    <row r="3" spans="2:5" ht="45.75" thickBot="1" x14ac:dyDescent="0.3">
      <c r="B3" s="81" t="s">
        <v>38</v>
      </c>
      <c r="C3" s="82" t="s">
        <v>39</v>
      </c>
      <c r="D3" s="83" t="s">
        <v>130</v>
      </c>
      <c r="E3" s="84" t="s">
        <v>131</v>
      </c>
    </row>
    <row r="4" spans="2:5" x14ac:dyDescent="0.25">
      <c r="B4" s="85" t="s">
        <v>48</v>
      </c>
      <c r="C4" s="86" t="s">
        <v>77</v>
      </c>
      <c r="D4" s="87">
        <v>100</v>
      </c>
      <c r="E4" s="57"/>
    </row>
    <row r="5" spans="2:5" x14ac:dyDescent="0.25">
      <c r="B5" s="88" t="s">
        <v>50</v>
      </c>
      <c r="C5" s="89" t="s">
        <v>114</v>
      </c>
      <c r="D5" s="90">
        <v>100</v>
      </c>
      <c r="E5" s="55"/>
    </row>
    <row r="6" spans="2:5" x14ac:dyDescent="0.25">
      <c r="B6" s="88" t="s">
        <v>51</v>
      </c>
      <c r="C6" s="89" t="s">
        <v>115</v>
      </c>
      <c r="D6" s="90">
        <v>100</v>
      </c>
      <c r="E6" s="55"/>
    </row>
    <row r="7" spans="2:5" x14ac:dyDescent="0.25">
      <c r="B7" s="88" t="s">
        <v>52</v>
      </c>
      <c r="C7" s="89" t="s">
        <v>77</v>
      </c>
      <c r="D7" s="90">
        <v>100</v>
      </c>
      <c r="E7" s="55"/>
    </row>
    <row r="8" spans="2:5" x14ac:dyDescent="0.25">
      <c r="B8" s="88" t="s">
        <v>53</v>
      </c>
      <c r="C8" s="89" t="s">
        <v>116</v>
      </c>
      <c r="D8" s="90">
        <v>100</v>
      </c>
      <c r="E8" s="55"/>
    </row>
    <row r="9" spans="2:5" x14ac:dyDescent="0.25">
      <c r="B9" s="88" t="s">
        <v>54</v>
      </c>
      <c r="C9" s="89" t="s">
        <v>117</v>
      </c>
      <c r="D9" s="90">
        <v>100</v>
      </c>
      <c r="E9" s="55"/>
    </row>
    <row r="10" spans="2:5" x14ac:dyDescent="0.25">
      <c r="B10" s="88" t="s">
        <v>55</v>
      </c>
      <c r="C10" s="89" t="s">
        <v>118</v>
      </c>
      <c r="D10" s="90">
        <v>100</v>
      </c>
      <c r="E10" s="55"/>
    </row>
    <row r="11" spans="2:5" x14ac:dyDescent="0.25">
      <c r="B11" s="88" t="s">
        <v>56</v>
      </c>
      <c r="C11" s="89" t="s">
        <v>118</v>
      </c>
      <c r="D11" s="90">
        <v>100</v>
      </c>
      <c r="E11" s="55"/>
    </row>
    <row r="12" spans="2:5" x14ac:dyDescent="0.25">
      <c r="B12" s="88" t="s">
        <v>57</v>
      </c>
      <c r="C12" s="89" t="s">
        <v>119</v>
      </c>
      <c r="D12" s="90">
        <v>100</v>
      </c>
      <c r="E12" s="55"/>
    </row>
    <row r="13" spans="2:5" x14ac:dyDescent="0.25">
      <c r="B13" s="88" t="s">
        <v>58</v>
      </c>
      <c r="C13" s="89" t="s">
        <v>59</v>
      </c>
      <c r="D13" s="90">
        <v>100</v>
      </c>
      <c r="E13" s="55"/>
    </row>
    <row r="14" spans="2:5" x14ac:dyDescent="0.25">
      <c r="B14" s="88" t="s">
        <v>60</v>
      </c>
      <c r="C14" s="89" t="s">
        <v>59</v>
      </c>
      <c r="D14" s="90">
        <v>100</v>
      </c>
      <c r="E14" s="55"/>
    </row>
    <row r="15" spans="2:5" x14ac:dyDescent="0.25">
      <c r="B15" s="88" t="s">
        <v>61</v>
      </c>
      <c r="C15" s="89" t="s">
        <v>120</v>
      </c>
      <c r="D15" s="90">
        <v>100</v>
      </c>
      <c r="E15" s="55"/>
    </row>
    <row r="16" spans="2:5" x14ac:dyDescent="0.25">
      <c r="B16" s="88" t="s">
        <v>62</v>
      </c>
      <c r="C16" s="89" t="s">
        <v>121</v>
      </c>
      <c r="D16" s="90">
        <v>100</v>
      </c>
      <c r="E16" s="55"/>
    </row>
    <row r="17" spans="2:5" x14ac:dyDescent="0.25">
      <c r="B17" s="88" t="s">
        <v>63</v>
      </c>
      <c r="C17" s="89" t="s">
        <v>116</v>
      </c>
      <c r="D17" s="90">
        <v>100</v>
      </c>
      <c r="E17" s="55"/>
    </row>
    <row r="18" spans="2:5" x14ac:dyDescent="0.25">
      <c r="B18" s="88" t="s">
        <v>64</v>
      </c>
      <c r="C18" s="89" t="s">
        <v>122</v>
      </c>
      <c r="D18" s="90">
        <v>100</v>
      </c>
      <c r="E18" s="55"/>
    </row>
    <row r="19" spans="2:5" x14ac:dyDescent="0.25">
      <c r="B19" s="88" t="s">
        <v>65</v>
      </c>
      <c r="C19" s="89" t="s">
        <v>123</v>
      </c>
      <c r="D19" s="90">
        <v>100</v>
      </c>
      <c r="E19" s="55"/>
    </row>
    <row r="20" spans="2:5" x14ac:dyDescent="0.25">
      <c r="B20" s="88" t="s">
        <v>66</v>
      </c>
      <c r="C20" s="89" t="s">
        <v>123</v>
      </c>
      <c r="D20" s="90">
        <v>100</v>
      </c>
      <c r="E20" s="55"/>
    </row>
    <row r="21" spans="2:5" x14ac:dyDescent="0.25">
      <c r="B21" s="88" t="s">
        <v>67</v>
      </c>
      <c r="C21" s="89" t="s">
        <v>124</v>
      </c>
      <c r="D21" s="90">
        <v>100</v>
      </c>
      <c r="E21" s="55"/>
    </row>
    <row r="22" spans="2:5" x14ac:dyDescent="0.25">
      <c r="B22" s="88" t="s">
        <v>68</v>
      </c>
      <c r="C22" s="89" t="s">
        <v>125</v>
      </c>
      <c r="D22" s="90">
        <v>100</v>
      </c>
      <c r="E22" s="55"/>
    </row>
    <row r="23" spans="2:5" x14ac:dyDescent="0.25">
      <c r="B23" s="88" t="s">
        <v>69</v>
      </c>
      <c r="C23" s="89" t="s">
        <v>126</v>
      </c>
      <c r="D23" s="90">
        <v>100</v>
      </c>
      <c r="E23" s="55"/>
    </row>
    <row r="24" spans="2:5" x14ac:dyDescent="0.25">
      <c r="B24" s="88" t="s">
        <v>70</v>
      </c>
      <c r="C24" s="89" t="s">
        <v>126</v>
      </c>
      <c r="D24" s="90">
        <v>100</v>
      </c>
      <c r="E24" s="55"/>
    </row>
    <row r="25" spans="2:5" x14ac:dyDescent="0.25">
      <c r="B25" s="88" t="s">
        <v>71</v>
      </c>
      <c r="C25" s="89" t="s">
        <v>127</v>
      </c>
      <c r="D25" s="90">
        <v>100</v>
      </c>
      <c r="E25" s="55"/>
    </row>
    <row r="26" spans="2:5" x14ac:dyDescent="0.25">
      <c r="B26" s="88" t="s">
        <v>72</v>
      </c>
      <c r="C26" s="89" t="s">
        <v>128</v>
      </c>
      <c r="D26" s="90">
        <v>134.375</v>
      </c>
      <c r="E26" s="55"/>
    </row>
    <row r="27" spans="2:5" x14ac:dyDescent="0.25">
      <c r="B27" s="88" t="s">
        <v>73</v>
      </c>
      <c r="C27" s="89" t="s">
        <v>128</v>
      </c>
      <c r="D27" s="90">
        <v>134.375</v>
      </c>
      <c r="E27" s="55"/>
    </row>
    <row r="28" spans="2:5" x14ac:dyDescent="0.25">
      <c r="B28" s="88" t="s">
        <v>74</v>
      </c>
      <c r="C28" s="89" t="s">
        <v>128</v>
      </c>
      <c r="D28" s="90">
        <v>134.375</v>
      </c>
      <c r="E28" s="55"/>
    </row>
    <row r="29" spans="2:5" x14ac:dyDescent="0.25">
      <c r="B29" s="88" t="s">
        <v>75</v>
      </c>
      <c r="C29" s="89" t="s">
        <v>129</v>
      </c>
      <c r="D29" s="90">
        <v>100</v>
      </c>
      <c r="E29" s="55"/>
    </row>
    <row r="30" spans="2:5" x14ac:dyDescent="0.25">
      <c r="B30" s="88" t="s">
        <v>76</v>
      </c>
      <c r="C30" s="89" t="s">
        <v>77</v>
      </c>
      <c r="D30" s="90">
        <v>100</v>
      </c>
      <c r="E30" s="55"/>
    </row>
    <row r="31" spans="2:5" x14ac:dyDescent="0.25">
      <c r="B31" s="88" t="s">
        <v>78</v>
      </c>
      <c r="C31" s="89" t="s">
        <v>79</v>
      </c>
      <c r="D31" s="90">
        <v>100</v>
      </c>
      <c r="E31" s="55"/>
    </row>
    <row r="32" spans="2:5" x14ac:dyDescent="0.25">
      <c r="B32" s="88" t="s">
        <v>80</v>
      </c>
      <c r="C32" s="89" t="s">
        <v>81</v>
      </c>
      <c r="D32" s="90">
        <v>134.375</v>
      </c>
      <c r="E32" s="55"/>
    </row>
    <row r="33" spans="1:5" x14ac:dyDescent="0.25">
      <c r="B33" s="88" t="s">
        <v>82</v>
      </c>
      <c r="C33" s="89" t="s">
        <v>81</v>
      </c>
      <c r="D33" s="90">
        <v>134.375</v>
      </c>
      <c r="E33" s="55"/>
    </row>
    <row r="34" spans="1:5" x14ac:dyDescent="0.25">
      <c r="B34" s="88" t="s">
        <v>83</v>
      </c>
      <c r="C34" s="89" t="s">
        <v>84</v>
      </c>
      <c r="D34" s="90">
        <v>134.375</v>
      </c>
      <c r="E34" s="55"/>
    </row>
    <row r="35" spans="1:5" x14ac:dyDescent="0.25">
      <c r="B35" s="88" t="s">
        <v>86</v>
      </c>
      <c r="C35" s="89" t="s">
        <v>84</v>
      </c>
      <c r="D35" s="90">
        <v>134.375</v>
      </c>
      <c r="E35" s="55"/>
    </row>
    <row r="36" spans="1:5" x14ac:dyDescent="0.25">
      <c r="B36" s="88" t="s">
        <v>87</v>
      </c>
      <c r="C36" s="89" t="s">
        <v>88</v>
      </c>
      <c r="D36" s="90">
        <v>134.375</v>
      </c>
      <c r="E36" s="55"/>
    </row>
    <row r="37" spans="1:5" x14ac:dyDescent="0.25">
      <c r="B37" s="88" t="s">
        <v>89</v>
      </c>
      <c r="C37" s="89" t="s">
        <v>90</v>
      </c>
      <c r="D37" s="90">
        <v>134.375</v>
      </c>
      <c r="E37" s="55"/>
    </row>
    <row r="38" spans="1:5" x14ac:dyDescent="0.25">
      <c r="B38" s="88" t="s">
        <v>91</v>
      </c>
      <c r="C38" s="89" t="s">
        <v>90</v>
      </c>
      <c r="D38" s="90">
        <v>134.375</v>
      </c>
      <c r="E38" s="55"/>
    </row>
    <row r="39" spans="1:5" x14ac:dyDescent="0.25">
      <c r="B39" s="88" t="s">
        <v>92</v>
      </c>
      <c r="C39" s="89" t="s">
        <v>93</v>
      </c>
      <c r="D39" s="90">
        <v>100</v>
      </c>
      <c r="E39" s="55"/>
    </row>
    <row r="40" spans="1:5" x14ac:dyDescent="0.25">
      <c r="B40" s="88" t="s">
        <v>94</v>
      </c>
      <c r="C40" s="89" t="s">
        <v>93</v>
      </c>
      <c r="D40" s="90">
        <v>100</v>
      </c>
      <c r="E40" s="55"/>
    </row>
    <row r="41" spans="1:5" x14ac:dyDescent="0.25">
      <c r="B41" s="88" t="s">
        <v>95</v>
      </c>
      <c r="C41" s="89" t="s">
        <v>93</v>
      </c>
      <c r="D41" s="90">
        <v>100</v>
      </c>
      <c r="E41" s="55"/>
    </row>
    <row r="42" spans="1:5" x14ac:dyDescent="0.25">
      <c r="B42" s="88" t="s">
        <v>96</v>
      </c>
      <c r="C42" s="89" t="s">
        <v>97</v>
      </c>
      <c r="D42" s="90">
        <v>100</v>
      </c>
      <c r="E42" s="55"/>
    </row>
    <row r="43" spans="1:5" ht="15.75" thickBot="1" x14ac:dyDescent="0.3">
      <c r="B43" s="91" t="s">
        <v>98</v>
      </c>
      <c r="C43" s="92" t="s">
        <v>97</v>
      </c>
      <c r="D43" s="93">
        <v>100</v>
      </c>
      <c r="E43" s="56"/>
    </row>
    <row r="44" spans="1:5" ht="15.75" thickBot="1" x14ac:dyDescent="0.3">
      <c r="B44" s="116" t="s">
        <v>132</v>
      </c>
      <c r="C44" s="117"/>
      <c r="D44" s="94">
        <f>SUM(D4:D43)</f>
        <v>4343.75</v>
      </c>
      <c r="E44" s="94">
        <f>SUM(E4:E43)</f>
        <v>0</v>
      </c>
    </row>
    <row r="46" spans="1:5" x14ac:dyDescent="0.25">
      <c r="A46" s="54" t="s">
        <v>103</v>
      </c>
      <c r="B46" s="7"/>
      <c r="C46" s="52"/>
      <c r="D46" s="52"/>
      <c r="E46" s="52"/>
    </row>
    <row r="47" spans="1:5" x14ac:dyDescent="0.25">
      <c r="A47" s="54" t="s">
        <v>104</v>
      </c>
      <c r="B47" s="7"/>
      <c r="C47" s="52"/>
      <c r="D47" s="52"/>
      <c r="E47" s="52"/>
    </row>
    <row r="48" spans="1:5" x14ac:dyDescent="0.25">
      <c r="A48" s="54" t="s">
        <v>105</v>
      </c>
      <c r="B48" s="7"/>
      <c r="C48" s="52"/>
      <c r="D48" s="52"/>
      <c r="E48" s="52"/>
    </row>
    <row r="49" spans="1:5" x14ac:dyDescent="0.25">
      <c r="A49" s="54" t="s">
        <v>106</v>
      </c>
      <c r="B49" s="7"/>
      <c r="C49" s="52"/>
      <c r="D49" s="52"/>
      <c r="E49" s="52"/>
    </row>
  </sheetData>
  <sheetProtection algorithmName="SHA-512" hashValue="iSLJ4QbNSQH9BYD753Elgo5PtCNOlQcvCu1i664+odYH8Csn9PHOPiyFEpO6KD2o8/uNG88E9CJZ88No6KgWMA==" saltValue="h5ugoXG787cWlHBWSXtabQ==" spinCount="100000" sheet="1" objects="1" scenarios="1"/>
  <mergeCells count="2">
    <mergeCell ref="B44:C44"/>
    <mergeCell ref="B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Oferta Mtto. Preventivo</vt:lpstr>
      <vt:lpstr>Oferta Mtto. Correctivo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2024-10-25T09:22:06Z</dcterms:created>
  <dcterms:modified xsi:type="dcterms:W3CDTF">2025-04-08T10:19:12Z</dcterms:modified>
  <cp:category/>
  <cp:contentStatus/>
</cp:coreProperties>
</file>