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928199D5-C108-4DAF-AA85-4BF05B2F3B5A}" xr6:coauthVersionLast="47" xr6:coauthVersionMax="47" xr10:uidLastSave="{00000000-0000-0000-0000-000000000000}"/>
  <bookViews>
    <workbookView xWindow="-120" yWindow="-120" windowWidth="29040" windowHeight="176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2" i="1" l="1"/>
  <c r="G52" i="1"/>
  <c r="I51" i="1"/>
  <c r="G51" i="1"/>
  <c r="I50" i="1"/>
  <c r="G50" i="1"/>
  <c r="I49" i="1"/>
  <c r="G49" i="1"/>
  <c r="I48" i="1"/>
  <c r="G48" i="1"/>
  <c r="I47" i="1"/>
  <c r="G47" i="1"/>
  <c r="I46" i="1"/>
  <c r="G46" i="1"/>
  <c r="I45" i="1"/>
  <c r="G45" i="1"/>
  <c r="I44" i="1"/>
  <c r="G44" i="1"/>
  <c r="I42" i="1"/>
  <c r="G42" i="1"/>
  <c r="I41" i="1"/>
  <c r="G41" i="1"/>
  <c r="I40" i="1"/>
  <c r="G40" i="1"/>
  <c r="I39" i="1"/>
  <c r="G39" i="1"/>
  <c r="I38" i="1"/>
  <c r="G38" i="1"/>
  <c r="I37" i="1"/>
  <c r="G37" i="1"/>
  <c r="I36" i="1"/>
  <c r="G36" i="1"/>
  <c r="I35" i="1"/>
  <c r="G35" i="1"/>
  <c r="I34" i="1"/>
  <c r="G34" i="1"/>
  <c r="I32" i="1"/>
  <c r="G32" i="1"/>
  <c r="I31" i="1"/>
  <c r="G31" i="1"/>
  <c r="I30" i="1"/>
  <c r="G30" i="1"/>
  <c r="I29" i="1"/>
  <c r="G29" i="1"/>
  <c r="I28" i="1"/>
  <c r="G28" i="1"/>
  <c r="I27" i="1"/>
  <c r="G27" i="1"/>
  <c r="I26" i="1"/>
  <c r="G26" i="1"/>
  <c r="I25" i="1"/>
  <c r="G25" i="1"/>
  <c r="I24" i="1"/>
  <c r="G24" i="1"/>
  <c r="I19" i="1"/>
  <c r="I14" i="1"/>
  <c r="I15" i="1"/>
  <c r="G19" i="1"/>
  <c r="G15" i="1"/>
  <c r="G14" i="1"/>
  <c r="I22" i="1"/>
  <c r="G22" i="1"/>
  <c r="I21" i="1"/>
  <c r="G21" i="1"/>
  <c r="I20" i="1"/>
  <c r="G20" i="1"/>
  <c r="I18" i="1"/>
  <c r="G18" i="1"/>
  <c r="I17" i="1"/>
  <c r="G17" i="1"/>
  <c r="I16" i="1"/>
  <c r="G16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<sst xmlns="http://schemas.openxmlformats.org/spreadsheetml/2006/main" count="156" uniqueCount="90">
  <si>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</si>
  <si>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</si>
  <si>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</si>
  <si>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</si>
  <si>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</si>
  <si>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</si>
  <si>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</si>
  <si>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</si>
  <si>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</si>
  <si>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</si>
  <si>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</si>
  <si>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</si>
  <si>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</si>
  <si>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</si>
  <si>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</si>
  <si>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</si>
  <si>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</si>
  <si>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</si>
  <si>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</si>
  <si>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</si>
  <si>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</si>
  <si>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</si>
  <si>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</si>
  <si>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</si>
  <si>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</si>
  <si>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</si>
  <si>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</si>
  <si>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</si>
  <si>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</si>
  <si>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</si>
  <si>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</si>
  <si>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</si>
  <si>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</si>
  <si>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LOTE I</t>
  </si>
  <si>
    <t>MANTENIMIENTO INTEGRAL DEPÓSITOS Y DEPENDENCIAS (LOTE I)</t>
  </si>
  <si>
    <t>JEFE DE EQUIPO</t>
  </si>
  <si>
    <t>TECNICO DE CAMPO</t>
  </si>
  <si>
    <t>MANTENIMIENTO NORMATIVO SEGÚN RD 513/2017 CON MATERIALES INCLUIDOS</t>
  </si>
  <si>
    <t>REPUESTOS CON MANO DE OBRA NO INCLUIDOS EN EL MANTENIMIENTO</t>
  </si>
  <si>
    <t>VANDALISMO Y VARIOS</t>
  </si>
  <si>
    <t>ANALISIS LEGIONELA</t>
  </si>
  <si>
    <t>DESINFECCIÓN DEPOSITOS LEGIONELA</t>
  </si>
  <si>
    <t>MANTENIMIENTO NORMATIVO COMPUERTAS CORTAFUEGOS</t>
  </si>
  <si>
    <t>INVENTARIO Y REPARACION DE COMPUERTAS CORTAFUEGOS</t>
  </si>
  <si>
    <t>01.01</t>
  </si>
  <si>
    <t>01.02</t>
  </si>
  <si>
    <t>01.03</t>
  </si>
  <si>
    <t>01.05</t>
  </si>
  <si>
    <t>01.06</t>
  </si>
  <si>
    <t>01.07</t>
  </si>
  <si>
    <t>01.08</t>
  </si>
  <si>
    <t>01.09</t>
  </si>
  <si>
    <t>01.10</t>
  </si>
  <si>
    <t>UD</t>
  </si>
  <si>
    <t>Baja máxima 10%</t>
  </si>
  <si>
    <t xml:space="preserve">Partidas sin Baja </t>
  </si>
  <si>
    <t>2.1</t>
  </si>
  <si>
    <t>02.01</t>
  </si>
  <si>
    <t>02.02</t>
  </si>
  <si>
    <t>02.03</t>
  </si>
  <si>
    <t>02.04</t>
  </si>
  <si>
    <t>02.06</t>
  </si>
  <si>
    <t>02.07</t>
  </si>
  <si>
    <t>02.08</t>
  </si>
  <si>
    <t>02.09</t>
  </si>
  <si>
    <t>02.10</t>
  </si>
  <si>
    <t>3.1</t>
  </si>
  <si>
    <t>03.01</t>
  </si>
  <si>
    <t>03.02</t>
  </si>
  <si>
    <t>03.04</t>
  </si>
  <si>
    <t>03.05</t>
  </si>
  <si>
    <t>03.06</t>
  </si>
  <si>
    <t>03.07</t>
  </si>
  <si>
    <t>03.08</t>
  </si>
  <si>
    <t>03.09</t>
  </si>
  <si>
    <t>03.10</t>
  </si>
  <si>
    <t>4.1</t>
  </si>
  <si>
    <t>04.01</t>
  </si>
  <si>
    <t>04.02</t>
  </si>
  <si>
    <t>04.03</t>
  </si>
  <si>
    <t>04.05</t>
  </si>
  <si>
    <t>04.06</t>
  </si>
  <si>
    <t>04.07</t>
  </si>
  <si>
    <t>04.08</t>
  </si>
  <si>
    <t>04.09</t>
  </si>
  <si>
    <t>04.10</t>
  </si>
  <si>
    <t>LOTE I DEPOSITOS AÑO I</t>
  </si>
  <si>
    <t>LOTE I DEPOSITOS AÑO II</t>
  </si>
  <si>
    <t>LOTE I DEPOSITOS AÑO III</t>
  </si>
  <si>
    <t>LOTE I DEPOSITOS AÑO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</si>
</sst>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9" fontId="3" fillId="0" borderId="4" xfId="0" quotePrefix="1" applyNumberFormat="1" applyFont="1" applyBorder="1" applyProtection="1">
      <protection locked="0"/>
    </xf>
    <xf numFmtId="10" fontId="3" fillId="0" borderId="4" xfId="0" quotePrefix="1" applyNumberFormat="1" applyFont="1" applyBorder="1" applyProtection="1">
      <protection locked="0"/>
    </xf>
    <xf numFmtId="4" fontId="3" fillId="3" borderId="0" xfId="0" applyNumberFormat="1" applyFont="1" applyFill="1" applyProtection="1">
      <protection locked="0"/>
    </xf>
    <xf numFmtId="3" fontId="3" fillId="0" borderId="3" xfId="0" applyNumberFormat="1" applyFont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0" fontId="2" fillId="2" borderId="0" xfId="0" applyFont="1" applyFill="1"/>
    <xf numFmtId="0" fontId="0" fillId="7" borderId="0" xfId="0" applyFill="1"/>
    <xf numFmtId="0" fontId="0" fillId="8" borderId="0" xfId="0" applyFill="1"/>
    <xf numFmtId="0" fontId="0" fillId="10" borderId="0" xfId="0" applyFill="1"/>
    <xf numFmtId="0" fontId="0" fillId="11" borderId="0" xfId="0" applyFill="1"/>
    <xf numFmtId="49" fontId="0" fillId="0" borderId="0" xfId="0" applyNumberFormat="1"/>
    <xf numFmtId="4" fontId="2" fillId="2" borderId="0" xfId="0" applyNumberFormat="1" applyFont="1" applyFill="1"/>
    <xf numFmtId="49" fontId="3" fillId="7" borderId="0" xfId="0" applyNumberFormat="1" applyFont="1" applyFill="1"/>
    <xf numFmtId="49" fontId="5" fillId="7" borderId="0" xfId="0" applyNumberFormat="1" applyFont="1" applyFill="1" applyAlignment="1">
      <alignment vertical="top" wrapText="1"/>
    </xf>
    <xf numFmtId="4" fontId="0" fillId="7" borderId="0" xfId="0" applyNumberFormat="1" applyFill="1"/>
    <xf numFmtId="164" fontId="0" fillId="7" borderId="0" xfId="0" applyNumberFormat="1" applyFill="1"/>
    <xf numFmtId="49" fontId="5" fillId="8" borderId="0" xfId="0" applyNumberFormat="1" applyFont="1" applyFill="1" applyAlignment="1">
      <alignment vertical="top" wrapText="1"/>
    </xf>
    <xf numFmtId="4" fontId="0" fillId="8" borderId="0" xfId="0" applyNumberFormat="1" applyFill="1"/>
    <xf numFmtId="164" fontId="0" fillId="8" borderId="0" xfId="0" applyNumberFormat="1" applyFill="1"/>
    <xf numFmtId="49" fontId="6" fillId="6" borderId="0" xfId="0" applyNumberFormat="1" applyFont="1" applyFill="1" applyAlignment="1">
      <alignment vertical="top"/>
    </xf>
    <xf numFmtId="49" fontId="6" fillId="10" borderId="0" xfId="0" applyNumberFormat="1" applyFont="1" applyFill="1" applyAlignment="1">
      <alignment vertical="top" wrapText="1"/>
    </xf>
    <xf numFmtId="49" fontId="6" fillId="10" borderId="0" xfId="0" applyNumberFormat="1" applyFont="1" applyFill="1" applyAlignment="1">
      <alignment vertical="top"/>
    </xf>
    <xf numFmtId="4" fontId="6" fillId="10" borderId="0" xfId="0" applyNumberFormat="1" applyFont="1" applyFill="1" applyAlignment="1">
      <alignment vertical="top"/>
    </xf>
    <xf numFmtId="4" fontId="0" fillId="4" borderId="0" xfId="0" applyNumberFormat="1" applyFill="1"/>
    <xf numFmtId="49" fontId="6" fillId="0" borderId="0" xfId="0" applyNumberFormat="1" applyFont="1" applyAlignment="1">
      <alignment vertical="top" wrapText="1"/>
    </xf>
    <xf numFmtId="49" fontId="6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9" fontId="6" fillId="9" borderId="0" xfId="0" applyNumberFormat="1" applyFont="1" applyFill="1" applyAlignment="1">
      <alignment vertical="top" wrapText="1"/>
    </xf>
    <xf numFmtId="49" fontId="6" fillId="9" borderId="0" xfId="0" applyNumberFormat="1" applyFont="1" applyFill="1" applyAlignment="1">
      <alignment vertical="top"/>
    </xf>
    <xf numFmtId="4" fontId="6" fillId="9" borderId="0" xfId="0" applyNumberFormat="1" applyFont="1" applyFill="1" applyAlignment="1">
      <alignment vertical="top"/>
    </xf>
    <xf numFmtId="4" fontId="3" fillId="4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52"/>
  <sheetViews>
    <sheetView tabSelected="1" topLeftCell="A12" workbookViewId="0">
      <selection activeCell="C44" sqref="C44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8" customWidth="1"/>
    <col min="6" max="6" width="18" style="8" bestFit="1" customWidth="1"/>
    <col min="7" max="7" width="22.5703125" style="9" customWidth="1"/>
    <col min="8" max="8" width="19.7109375" bestFit="1" customWidth="1"/>
    <col min="9" max="9" width="18.7109375" style="8" customWidth="1"/>
    <col min="10" max="10" width="15.28515625" bestFit="1" customWidth="1"/>
    <col min="11" max="11" width="15.140625" bestFit="1" customWidth="1"/>
  </cols>
  <sheetData>
    <row r="1" spans="1:10" ht="15.75" thickBot="1" x14ac:dyDescent="0.3">
      <c r="D1" s="7" t="s">
        <v>0</v>
      </c>
      <c r="H1" s="7" t="s">
        <v>1</v>
      </c>
    </row>
    <row r="2" spans="1:10" ht="15.75" thickBot="1" x14ac:dyDescent="0.3">
      <c r="A2" s="10" t="s">
        <v>2</v>
      </c>
      <c r="B2" s="6" t="s">
        <v>33</v>
      </c>
    </row>
    <row r="3" spans="1:10" ht="15" customHeight="1" thickBot="1" x14ac:dyDescent="0.3">
      <c r="A3" s="48" t="s">
        <v>3</v>
      </c>
      <c r="B3" s="49"/>
      <c r="C3" s="50"/>
      <c r="D3" s="11">
        <f>SUM(G:G)</f>
        <v>1913262.8</v>
      </c>
      <c r="E3" s="48" t="s">
        <v>4</v>
      </c>
      <c r="F3" s="49"/>
      <c r="G3" s="50"/>
      <c r="H3" s="11">
        <f>SUM(I:I)</f>
        <v>0</v>
      </c>
    </row>
    <row r="4" spans="1:10" ht="15" customHeight="1" thickBot="1" x14ac:dyDescent="0.3">
      <c r="A4" s="12" t="s">
        <v>5</v>
      </c>
      <c r="B4" s="4">
        <v>0.06</v>
      </c>
      <c r="C4" s="13" t="s">
        <v>6</v>
      </c>
      <c r="D4" s="14">
        <f>ROUND($D$3*B4,2)</f>
        <v>114795.77</v>
      </c>
      <c r="E4" s="15" t="s">
        <v>7</v>
      </c>
      <c r="F4" s="2"/>
      <c r="G4" s="13" t="s">
        <v>6</v>
      </c>
      <c r="H4" s="14">
        <f>ROUND($H$3*F4,2)</f>
        <v>0</v>
      </c>
    </row>
    <row r="5" spans="1:10" ht="15.75" thickBot="1" x14ac:dyDescent="0.3">
      <c r="A5" s="12" t="s">
        <v>8</v>
      </c>
      <c r="B5" s="4">
        <v>0.09</v>
      </c>
      <c r="C5" s="13" t="s">
        <v>9</v>
      </c>
      <c r="D5" s="14">
        <f>ROUND($D$3*B5,2)</f>
        <v>172193.65</v>
      </c>
      <c r="E5" s="15" t="s">
        <v>10</v>
      </c>
      <c r="F5" s="2"/>
      <c r="G5" s="13" t="s">
        <v>9</v>
      </c>
      <c r="H5" s="14">
        <f>ROUND($H$3*F5,2)</f>
        <v>0</v>
      </c>
    </row>
    <row r="6" spans="1:10" ht="15.75" thickBot="1" x14ac:dyDescent="0.3">
      <c r="A6" s="51" t="s">
        <v>11</v>
      </c>
      <c r="B6" s="52"/>
      <c r="C6" s="53"/>
      <c r="D6" s="14">
        <f>SUM(D3,D4,D5)</f>
        <v>2200252.2200000002</v>
      </c>
      <c r="E6" s="51" t="s">
        <v>12</v>
      </c>
      <c r="F6" s="52"/>
      <c r="G6" s="53"/>
      <c r="H6" s="14">
        <f>SUM(H3,H4,H5)</f>
        <v>0</v>
      </c>
      <c r="J6" s="23" t="s">
        <v>54</v>
      </c>
    </row>
    <row r="7" spans="1:10" ht="15.75" thickBot="1" x14ac:dyDescent="0.3">
      <c r="A7" s="16" t="s">
        <v>13</v>
      </c>
      <c r="B7" s="3">
        <v>0.21</v>
      </c>
      <c r="C7" s="13" t="s">
        <v>14</v>
      </c>
      <c r="D7" s="14">
        <f>ROUND($D$6*B7,2)</f>
        <v>462052.97</v>
      </c>
      <c r="E7" s="17" t="s">
        <v>13</v>
      </c>
      <c r="F7" s="18">
        <f>B7</f>
        <v>0.21</v>
      </c>
      <c r="G7" s="13" t="s">
        <v>14</v>
      </c>
      <c r="H7" s="14">
        <f>ROUND($H$6*F7,2)</f>
        <v>0</v>
      </c>
      <c r="J7" s="24" t="s">
        <v>55</v>
      </c>
    </row>
    <row r="8" spans="1:10" ht="15.75" thickBot="1" x14ac:dyDescent="0.3">
      <c r="A8" s="54" t="s">
        <v>15</v>
      </c>
      <c r="B8" s="55"/>
      <c r="C8" s="56"/>
      <c r="D8" s="19">
        <f>SUM(D6:D7)</f>
        <v>2662305.1900000004</v>
      </c>
      <c r="E8" s="54" t="s">
        <v>16</v>
      </c>
      <c r="F8" s="55"/>
      <c r="G8" s="56"/>
      <c r="H8" s="19">
        <f>SUM(H6:H7)</f>
        <v>0</v>
      </c>
    </row>
    <row r="9" spans="1:10" ht="15.75" thickBot="1" x14ac:dyDescent="0.3"/>
    <row r="10" spans="1:10" ht="15.75" thickBot="1" x14ac:dyDescent="0.3">
      <c r="A10" s="25"/>
      <c r="F10" s="46" t="s">
        <v>17</v>
      </c>
      <c r="G10" s="47"/>
      <c r="H10" s="46" t="s">
        <v>18</v>
      </c>
      <c r="I10" s="47"/>
    </row>
    <row r="11" spans="1:10" x14ac:dyDescent="0.25">
      <c r="A11" s="20" t="s">
        <v>19</v>
      </c>
      <c r="B11" s="20" t="s">
        <v>20</v>
      </c>
      <c r="C11" s="20" t="s">
        <v>21</v>
      </c>
      <c r="D11" s="20" t="s">
        <v>22</v>
      </c>
      <c r="E11" s="26" t="s">
        <v>23</v>
      </c>
      <c r="F11" s="26" t="s">
        <v>24</v>
      </c>
      <c r="G11" s="20" t="s">
        <v>25</v>
      </c>
      <c r="H11" s="20" t="s">
        <v>26</v>
      </c>
      <c r="I11" s="20" t="s">
        <v>27</v>
      </c>
    </row>
    <row r="12" spans="1:10" ht="22.5" x14ac:dyDescent="0.25">
      <c r="A12" s="27" t="s">
        <v>28</v>
      </c>
      <c r="B12" s="21"/>
      <c r="C12" s="28" t="s">
        <v>34</v>
      </c>
      <c r="D12" s="21"/>
      <c r="E12" s="29"/>
      <c r="F12" s="29"/>
      <c r="G12" s="30"/>
      <c r="H12" s="21"/>
      <c r="I12" s="29"/>
    </row>
    <row r="13" spans="1:10" x14ac:dyDescent="0.25">
      <c r="A13" s="22" t="s">
        <v>29</v>
      </c>
      <c r="B13" s="22"/>
      <c r="C13" s="31" t="s">
        <v>86</v>
      </c>
      <c r="D13" s="22"/>
      <c r="E13" s="32"/>
      <c r="F13" s="32"/>
      <c r="G13" s="33"/>
      <c r="H13" s="22"/>
      <c r="I13" s="32"/>
    </row>
    <row r="14" spans="1:10" x14ac:dyDescent="0.25">
      <c r="B14" s="34" t="s">
        <v>44</v>
      </c>
      <c r="C14" s="35" t="s">
        <v>35</v>
      </c>
      <c r="D14" s="36" t="s">
        <v>53</v>
      </c>
      <c r="E14" s="37">
        <v>1</v>
      </c>
      <c r="F14" s="37">
        <v>38245.4</v>
      </c>
      <c r="G14" s="38">
        <f>E14*F14</f>
        <v>38245.4</v>
      </c>
      <c r="H14" s="5"/>
      <c r="I14" s="45">
        <f t="shared" ref="I14:I19" si="0">ROUND(E14*H14,2)</f>
        <v>0</v>
      </c>
    </row>
    <row r="15" spans="1:10" x14ac:dyDescent="0.25">
      <c r="B15" s="34" t="s">
        <v>45</v>
      </c>
      <c r="C15" s="35" t="s">
        <v>36</v>
      </c>
      <c r="D15" s="36" t="s">
        <v>53</v>
      </c>
      <c r="E15" s="37">
        <v>6</v>
      </c>
      <c r="F15" s="37">
        <v>33060.050000000003</v>
      </c>
      <c r="G15" s="38">
        <f>E15*F15</f>
        <v>198360.30000000002</v>
      </c>
      <c r="H15" s="5"/>
      <c r="I15" s="45">
        <f t="shared" si="0"/>
        <v>0</v>
      </c>
    </row>
    <row r="16" spans="1:10" ht="22.5" x14ac:dyDescent="0.25">
      <c r="B16" s="34" t="s">
        <v>46</v>
      </c>
      <c r="C16" s="39" t="s">
        <v>37</v>
      </c>
      <c r="D16" s="40" t="s">
        <v>53</v>
      </c>
      <c r="E16" s="41">
        <v>27</v>
      </c>
      <c r="F16" s="41">
        <v>4000</v>
      </c>
      <c r="G16" s="38">
        <f t="shared" ref="G16:G18" si="1">ROUND(E16*F16,2)</f>
        <v>108000</v>
      </c>
      <c r="H16" s="5"/>
      <c r="I16" s="45">
        <f t="shared" si="0"/>
        <v>0</v>
      </c>
    </row>
    <row r="17" spans="1:9" ht="22.5" x14ac:dyDescent="0.25">
      <c r="B17" s="34" t="s">
        <v>47</v>
      </c>
      <c r="C17" s="42" t="s">
        <v>38</v>
      </c>
      <c r="D17" s="43" t="s">
        <v>53</v>
      </c>
      <c r="E17" s="44">
        <v>1</v>
      </c>
      <c r="F17" s="44">
        <v>50000</v>
      </c>
      <c r="G17" s="38">
        <f t="shared" si="1"/>
        <v>50000</v>
      </c>
      <c r="H17" s="5"/>
      <c r="I17" s="45">
        <f t="shared" si="0"/>
        <v>0</v>
      </c>
    </row>
    <row r="18" spans="1:9" x14ac:dyDescent="0.25">
      <c r="B18" s="34" t="s">
        <v>48</v>
      </c>
      <c r="C18" s="42" t="s">
        <v>39</v>
      </c>
      <c r="D18" s="43" t="s">
        <v>53</v>
      </c>
      <c r="E18" s="44">
        <v>1</v>
      </c>
      <c r="F18" s="44">
        <v>10000</v>
      </c>
      <c r="G18" s="38">
        <f t="shared" si="1"/>
        <v>10000</v>
      </c>
      <c r="H18" s="5"/>
      <c r="I18" s="45">
        <f t="shared" si="0"/>
        <v>0</v>
      </c>
    </row>
    <row r="19" spans="1:9" x14ac:dyDescent="0.25">
      <c r="B19" s="34" t="s">
        <v>49</v>
      </c>
      <c r="C19" s="39" t="s">
        <v>40</v>
      </c>
      <c r="D19" s="40" t="s">
        <v>53</v>
      </c>
      <c r="E19" s="41">
        <v>108</v>
      </c>
      <c r="F19" s="41">
        <v>70</v>
      </c>
      <c r="G19" s="38">
        <f>E19*F19</f>
        <v>7560</v>
      </c>
      <c r="H19" s="5"/>
      <c r="I19" s="45">
        <f t="shared" si="0"/>
        <v>0</v>
      </c>
    </row>
    <row r="20" spans="1:9" x14ac:dyDescent="0.25">
      <c r="B20" s="34" t="s">
        <v>50</v>
      </c>
      <c r="C20" s="39" t="s">
        <v>41</v>
      </c>
      <c r="D20" s="40" t="s">
        <v>53</v>
      </c>
      <c r="E20" s="41">
        <v>20</v>
      </c>
      <c r="F20" s="41">
        <v>220</v>
      </c>
      <c r="G20" s="38">
        <f t="shared" ref="G20:G22" si="2">ROUND(E20*F20,2)</f>
        <v>4400</v>
      </c>
      <c r="H20" s="5"/>
      <c r="I20" s="45">
        <f t="shared" ref="I20:I22" si="3">ROUND(E20*H20,2)</f>
        <v>0</v>
      </c>
    </row>
    <row r="21" spans="1:9" ht="22.5" x14ac:dyDescent="0.25">
      <c r="B21" s="34" t="s">
        <v>51</v>
      </c>
      <c r="C21" s="39" t="s">
        <v>42</v>
      </c>
      <c r="D21" s="40" t="s">
        <v>53</v>
      </c>
      <c r="E21" s="41">
        <v>27</v>
      </c>
      <c r="F21" s="41">
        <v>250</v>
      </c>
      <c r="G21" s="38">
        <f t="shared" si="2"/>
        <v>6750</v>
      </c>
      <c r="H21" s="5"/>
      <c r="I21" s="45">
        <f t="shared" si="3"/>
        <v>0</v>
      </c>
    </row>
    <row r="22" spans="1:9" ht="22.5" x14ac:dyDescent="0.25">
      <c r="B22" s="34" t="s">
        <v>52</v>
      </c>
      <c r="C22" s="42" t="s">
        <v>43</v>
      </c>
      <c r="D22" s="43" t="s">
        <v>53</v>
      </c>
      <c r="E22" s="44">
        <v>1</v>
      </c>
      <c r="F22" s="44">
        <v>55000</v>
      </c>
      <c r="G22" s="38">
        <f t="shared" si="2"/>
        <v>55000</v>
      </c>
      <c r="H22" s="5"/>
      <c r="I22" s="45">
        <f t="shared" si="3"/>
        <v>0</v>
      </c>
    </row>
    <row r="23" spans="1:9" x14ac:dyDescent="0.25">
      <c r="A23" s="22" t="s">
        <v>56</v>
      </c>
      <c r="B23" s="22"/>
      <c r="C23" s="31" t="s">
        <v>87</v>
      </c>
      <c r="D23" s="22"/>
      <c r="E23" s="32"/>
      <c r="F23" s="32"/>
      <c r="G23" s="33"/>
      <c r="H23" s="22"/>
      <c r="I23" s="32"/>
    </row>
    <row r="24" spans="1:9" x14ac:dyDescent="0.25">
      <c r="B24" s="34" t="s">
        <v>57</v>
      </c>
      <c r="C24" s="35" t="s">
        <v>35</v>
      </c>
      <c r="D24" s="36" t="s">
        <v>53</v>
      </c>
      <c r="E24" s="37">
        <v>1</v>
      </c>
      <c r="F24" s="37">
        <v>38245.4</v>
      </c>
      <c r="G24" s="38">
        <f>E24*F24</f>
        <v>38245.4</v>
      </c>
      <c r="H24" s="5"/>
      <c r="I24" s="45">
        <f t="shared" ref="I24:I32" si="4">ROUND(E24*H24,2)</f>
        <v>0</v>
      </c>
    </row>
    <row r="25" spans="1:9" x14ac:dyDescent="0.25">
      <c r="B25" s="34" t="s">
        <v>58</v>
      </c>
      <c r="C25" s="35" t="s">
        <v>36</v>
      </c>
      <c r="D25" s="36" t="s">
        <v>53</v>
      </c>
      <c r="E25" s="37">
        <v>6</v>
      </c>
      <c r="F25" s="37">
        <v>33060.050000000003</v>
      </c>
      <c r="G25" s="38">
        <f>E25*F25</f>
        <v>198360.30000000002</v>
      </c>
      <c r="H25" s="5"/>
      <c r="I25" s="45">
        <f t="shared" si="4"/>
        <v>0</v>
      </c>
    </row>
    <row r="26" spans="1:9" ht="22.5" x14ac:dyDescent="0.25">
      <c r="B26" s="34" t="s">
        <v>59</v>
      </c>
      <c r="C26" s="39" t="s">
        <v>37</v>
      </c>
      <c r="D26" s="40" t="s">
        <v>53</v>
      </c>
      <c r="E26" s="41">
        <v>27</v>
      </c>
      <c r="F26" s="41">
        <v>4000</v>
      </c>
      <c r="G26" s="38">
        <f t="shared" ref="G26:G28" si="5">ROUND(E26*F26,2)</f>
        <v>108000</v>
      </c>
      <c r="H26" s="5"/>
      <c r="I26" s="45">
        <f t="shared" si="4"/>
        <v>0</v>
      </c>
    </row>
    <row r="27" spans="1:9" ht="22.5" x14ac:dyDescent="0.25">
      <c r="B27" s="34" t="s">
        <v>60</v>
      </c>
      <c r="C27" s="42" t="s">
        <v>38</v>
      </c>
      <c r="D27" s="43" t="s">
        <v>53</v>
      </c>
      <c r="E27" s="44">
        <v>1</v>
      </c>
      <c r="F27" s="44">
        <v>50000</v>
      </c>
      <c r="G27" s="38">
        <f t="shared" si="5"/>
        <v>50000</v>
      </c>
      <c r="H27" s="5"/>
      <c r="I27" s="45">
        <f t="shared" si="4"/>
        <v>0</v>
      </c>
    </row>
    <row r="28" spans="1:9" x14ac:dyDescent="0.25">
      <c r="B28" s="34" t="s">
        <v>61</v>
      </c>
      <c r="C28" s="42" t="s">
        <v>39</v>
      </c>
      <c r="D28" s="43" t="s">
        <v>53</v>
      </c>
      <c r="E28" s="44">
        <v>1</v>
      </c>
      <c r="F28" s="44">
        <v>10000</v>
      </c>
      <c r="G28" s="38">
        <f t="shared" si="5"/>
        <v>10000</v>
      </c>
      <c r="H28" s="5"/>
      <c r="I28" s="45">
        <f t="shared" si="4"/>
        <v>0</v>
      </c>
    </row>
    <row r="29" spans="1:9" x14ac:dyDescent="0.25">
      <c r="B29" s="34" t="s">
        <v>62</v>
      </c>
      <c r="C29" s="39" t="s">
        <v>40</v>
      </c>
      <c r="D29" s="40" t="s">
        <v>53</v>
      </c>
      <c r="E29" s="41">
        <v>108</v>
      </c>
      <c r="F29" s="41">
        <v>70</v>
      </c>
      <c r="G29" s="38">
        <f>E29*F29</f>
        <v>7560</v>
      </c>
      <c r="H29" s="5"/>
      <c r="I29" s="45">
        <f t="shared" si="4"/>
        <v>0</v>
      </c>
    </row>
    <row r="30" spans="1:9" x14ac:dyDescent="0.25">
      <c r="B30" s="34" t="s">
        <v>63</v>
      </c>
      <c r="C30" s="39" t="s">
        <v>41</v>
      </c>
      <c r="D30" s="40" t="s">
        <v>53</v>
      </c>
      <c r="E30" s="41">
        <v>20</v>
      </c>
      <c r="F30" s="41">
        <v>220</v>
      </c>
      <c r="G30" s="38">
        <f t="shared" ref="G30:G32" si="6">ROUND(E30*F30,2)</f>
        <v>4400</v>
      </c>
      <c r="H30" s="5"/>
      <c r="I30" s="45">
        <f t="shared" si="4"/>
        <v>0</v>
      </c>
    </row>
    <row r="31" spans="1:9" ht="22.5" x14ac:dyDescent="0.25">
      <c r="B31" s="34" t="s">
        <v>64</v>
      </c>
      <c r="C31" s="39" t="s">
        <v>42</v>
      </c>
      <c r="D31" s="40" t="s">
        <v>53</v>
      </c>
      <c r="E31" s="41">
        <v>27</v>
      </c>
      <c r="F31" s="41">
        <v>250</v>
      </c>
      <c r="G31" s="38">
        <f t="shared" si="6"/>
        <v>6750</v>
      </c>
      <c r="H31" s="5"/>
      <c r="I31" s="45">
        <f t="shared" si="4"/>
        <v>0</v>
      </c>
    </row>
    <row r="32" spans="1:9" ht="22.5" x14ac:dyDescent="0.25">
      <c r="B32" s="34" t="s">
        <v>65</v>
      </c>
      <c r="C32" s="42" t="s">
        <v>43</v>
      </c>
      <c r="D32" s="43" t="s">
        <v>53</v>
      </c>
      <c r="E32" s="44">
        <v>1</v>
      </c>
      <c r="F32" s="44">
        <v>55000</v>
      </c>
      <c r="G32" s="38">
        <f t="shared" si="6"/>
        <v>55000</v>
      </c>
      <c r="H32" s="5"/>
      <c r="I32" s="45">
        <f t="shared" si="4"/>
        <v>0</v>
      </c>
    </row>
    <row r="33" spans="1:9" x14ac:dyDescent="0.25">
      <c r="A33" s="22" t="s">
        <v>66</v>
      </c>
      <c r="B33" s="22"/>
      <c r="C33" s="31" t="s">
        <v>88</v>
      </c>
      <c r="D33" s="22"/>
      <c r="E33" s="32"/>
      <c r="F33" s="32"/>
      <c r="G33" s="33"/>
      <c r="H33" s="22"/>
      <c r="I33" s="32"/>
    </row>
    <row r="34" spans="1:9" x14ac:dyDescent="0.25">
      <c r="B34" s="34" t="s">
        <v>67</v>
      </c>
      <c r="C34" s="35" t="s">
        <v>35</v>
      </c>
      <c r="D34" s="36" t="s">
        <v>53</v>
      </c>
      <c r="E34" s="37">
        <v>1</v>
      </c>
      <c r="F34" s="37">
        <v>38245.4</v>
      </c>
      <c r="G34" s="38">
        <f>E34*F34</f>
        <v>38245.4</v>
      </c>
      <c r="H34" s="5"/>
      <c r="I34" s="45">
        <f t="shared" ref="I34:I42" si="7">ROUND(E34*H34,2)</f>
        <v>0</v>
      </c>
    </row>
    <row r="35" spans="1:9" x14ac:dyDescent="0.25">
      <c r="B35" s="34" t="s">
        <v>68</v>
      </c>
      <c r="C35" s="35" t="s">
        <v>36</v>
      </c>
      <c r="D35" s="36" t="s">
        <v>53</v>
      </c>
      <c r="E35" s="37">
        <v>6</v>
      </c>
      <c r="F35" s="37">
        <v>33060.050000000003</v>
      </c>
      <c r="G35" s="38">
        <f>E35*F35</f>
        <v>198360.30000000002</v>
      </c>
      <c r="H35" s="5"/>
      <c r="I35" s="45">
        <f t="shared" si="7"/>
        <v>0</v>
      </c>
    </row>
    <row r="36" spans="1:9" ht="22.5" x14ac:dyDescent="0.25">
      <c r="B36" s="34" t="s">
        <v>69</v>
      </c>
      <c r="C36" s="39" t="s">
        <v>37</v>
      </c>
      <c r="D36" s="40" t="s">
        <v>53</v>
      </c>
      <c r="E36" s="41">
        <v>27</v>
      </c>
      <c r="F36" s="41">
        <v>4000</v>
      </c>
      <c r="G36" s="38">
        <f t="shared" ref="G36:G38" si="8">ROUND(E36*F36,2)</f>
        <v>108000</v>
      </c>
      <c r="H36" s="5"/>
      <c r="I36" s="45">
        <f t="shared" si="7"/>
        <v>0</v>
      </c>
    </row>
    <row r="37" spans="1:9" ht="22.5" x14ac:dyDescent="0.25">
      <c r="B37" s="34" t="s">
        <v>70</v>
      </c>
      <c r="C37" s="42" t="s">
        <v>38</v>
      </c>
      <c r="D37" s="43" t="s">
        <v>53</v>
      </c>
      <c r="E37" s="44">
        <v>1</v>
      </c>
      <c r="F37" s="44">
        <v>50000</v>
      </c>
      <c r="G37" s="38">
        <f t="shared" si="8"/>
        <v>50000</v>
      </c>
      <c r="H37" s="5"/>
      <c r="I37" s="45">
        <f t="shared" si="7"/>
        <v>0</v>
      </c>
    </row>
    <row r="38" spans="1:9" x14ac:dyDescent="0.25">
      <c r="B38" s="34" t="s">
        <v>71</v>
      </c>
      <c r="C38" s="42" t="s">
        <v>39</v>
      </c>
      <c r="D38" s="43" t="s">
        <v>53</v>
      </c>
      <c r="E38" s="44">
        <v>1</v>
      </c>
      <c r="F38" s="44">
        <v>10000</v>
      </c>
      <c r="G38" s="38">
        <f t="shared" si="8"/>
        <v>10000</v>
      </c>
      <c r="H38" s="5"/>
      <c r="I38" s="45">
        <f t="shared" si="7"/>
        <v>0</v>
      </c>
    </row>
    <row r="39" spans="1:9" x14ac:dyDescent="0.25">
      <c r="B39" s="34" t="s">
        <v>72</v>
      </c>
      <c r="C39" s="39" t="s">
        <v>40</v>
      </c>
      <c r="D39" s="40" t="s">
        <v>53</v>
      </c>
      <c r="E39" s="41">
        <v>108</v>
      </c>
      <c r="F39" s="41">
        <v>70</v>
      </c>
      <c r="G39" s="38">
        <f>E39*F39</f>
        <v>7560</v>
      </c>
      <c r="H39" s="5"/>
      <c r="I39" s="45">
        <f t="shared" si="7"/>
        <v>0</v>
      </c>
    </row>
    <row r="40" spans="1:9" x14ac:dyDescent="0.25">
      <c r="B40" s="34" t="s">
        <v>73</v>
      </c>
      <c r="C40" s="39" t="s">
        <v>41</v>
      </c>
      <c r="D40" s="40" t="s">
        <v>53</v>
      </c>
      <c r="E40" s="41">
        <v>20</v>
      </c>
      <c r="F40" s="41">
        <v>220</v>
      </c>
      <c r="G40" s="38">
        <f t="shared" ref="G40:G42" si="9">ROUND(E40*F40,2)</f>
        <v>4400</v>
      </c>
      <c r="H40" s="5"/>
      <c r="I40" s="45">
        <f t="shared" si="7"/>
        <v>0</v>
      </c>
    </row>
    <row r="41" spans="1:9" ht="22.5" x14ac:dyDescent="0.25">
      <c r="B41" s="34" t="s">
        <v>74</v>
      </c>
      <c r="C41" s="39" t="s">
        <v>42</v>
      </c>
      <c r="D41" s="40" t="s">
        <v>53</v>
      </c>
      <c r="E41" s="41">
        <v>27</v>
      </c>
      <c r="F41" s="41">
        <v>250</v>
      </c>
      <c r="G41" s="38">
        <f t="shared" si="9"/>
        <v>6750</v>
      </c>
      <c r="H41" s="5"/>
      <c r="I41" s="45">
        <f t="shared" si="7"/>
        <v>0</v>
      </c>
    </row>
    <row r="42" spans="1:9" ht="22.5" x14ac:dyDescent="0.25">
      <c r="B42" s="34" t="s">
        <v>75</v>
      </c>
      <c r="C42" s="42" t="s">
        <v>43</v>
      </c>
      <c r="D42" s="43" t="s">
        <v>53</v>
      </c>
      <c r="E42" s="44">
        <v>1</v>
      </c>
      <c r="F42" s="44">
        <v>55000</v>
      </c>
      <c r="G42" s="38">
        <f t="shared" si="9"/>
        <v>55000</v>
      </c>
      <c r="H42" s="5"/>
      <c r="I42" s="45">
        <f t="shared" si="7"/>
        <v>0</v>
      </c>
    </row>
    <row r="43" spans="1:9" x14ac:dyDescent="0.25">
      <c r="A43" s="22" t="s">
        <v>76</v>
      </c>
      <c r="B43" s="22"/>
      <c r="C43" s="31" t="s">
        <v>89</v>
      </c>
      <c r="D43" s="22"/>
      <c r="E43" s="32"/>
      <c r="F43" s="32"/>
      <c r="G43" s="33"/>
      <c r="H43" s="22"/>
      <c r="I43" s="32"/>
    </row>
    <row r="44" spans="1:9" x14ac:dyDescent="0.25">
      <c r="B44" s="34" t="s">
        <v>77</v>
      </c>
      <c r="C44" s="35" t="s">
        <v>35</v>
      </c>
      <c r="D44" s="36" t="s">
        <v>53</v>
      </c>
      <c r="E44" s="37">
        <v>1</v>
      </c>
      <c r="F44" s="37">
        <v>38245.4</v>
      </c>
      <c r="G44" s="38">
        <f>E44*F44</f>
        <v>38245.4</v>
      </c>
      <c r="H44" s="5"/>
      <c r="I44" s="45">
        <f t="shared" ref="I44:I52" si="10">ROUND(E44*H44,2)</f>
        <v>0</v>
      </c>
    </row>
    <row r="45" spans="1:9" x14ac:dyDescent="0.25">
      <c r="B45" s="34" t="s">
        <v>78</v>
      </c>
      <c r="C45" s="35" t="s">
        <v>36</v>
      </c>
      <c r="D45" s="36" t="s">
        <v>53</v>
      </c>
      <c r="E45" s="37">
        <v>6</v>
      </c>
      <c r="F45" s="37">
        <v>33060.050000000003</v>
      </c>
      <c r="G45" s="38">
        <f>E45*F45</f>
        <v>198360.30000000002</v>
      </c>
      <c r="H45" s="5"/>
      <c r="I45" s="45">
        <f t="shared" si="10"/>
        <v>0</v>
      </c>
    </row>
    <row r="46" spans="1:9" ht="22.5" x14ac:dyDescent="0.25">
      <c r="B46" s="34" t="s">
        <v>79</v>
      </c>
      <c r="C46" s="39" t="s">
        <v>37</v>
      </c>
      <c r="D46" s="40" t="s">
        <v>53</v>
      </c>
      <c r="E46" s="41">
        <v>27</v>
      </c>
      <c r="F46" s="41">
        <v>4000</v>
      </c>
      <c r="G46" s="38">
        <f t="shared" ref="G46:G48" si="11">ROUND(E46*F46,2)</f>
        <v>108000</v>
      </c>
      <c r="H46" s="5"/>
      <c r="I46" s="45">
        <f t="shared" si="10"/>
        <v>0</v>
      </c>
    </row>
    <row r="47" spans="1:9" ht="22.5" x14ac:dyDescent="0.25">
      <c r="B47" s="34" t="s">
        <v>80</v>
      </c>
      <c r="C47" s="42" t="s">
        <v>38</v>
      </c>
      <c r="D47" s="43" t="s">
        <v>53</v>
      </c>
      <c r="E47" s="44">
        <v>1</v>
      </c>
      <c r="F47" s="44">
        <v>50000</v>
      </c>
      <c r="G47" s="38">
        <f t="shared" si="11"/>
        <v>50000</v>
      </c>
      <c r="H47" s="5"/>
      <c r="I47" s="45">
        <f t="shared" si="10"/>
        <v>0</v>
      </c>
    </row>
    <row r="48" spans="1:9" x14ac:dyDescent="0.25">
      <c r="B48" s="34" t="s">
        <v>81</v>
      </c>
      <c r="C48" s="42" t="s">
        <v>39</v>
      </c>
      <c r="D48" s="43" t="s">
        <v>53</v>
      </c>
      <c r="E48" s="44">
        <v>1</v>
      </c>
      <c r="F48" s="44">
        <v>10000</v>
      </c>
      <c r="G48" s="38">
        <f t="shared" si="11"/>
        <v>10000</v>
      </c>
      <c r="H48" s="5"/>
      <c r="I48" s="45">
        <f t="shared" si="10"/>
        <v>0</v>
      </c>
    </row>
    <row r="49" spans="2:9" x14ac:dyDescent="0.25">
      <c r="B49" s="34" t="s">
        <v>82</v>
      </c>
      <c r="C49" s="39" t="s">
        <v>40</v>
      </c>
      <c r="D49" s="40" t="s">
        <v>53</v>
      </c>
      <c r="E49" s="41">
        <v>108</v>
      </c>
      <c r="F49" s="41">
        <v>70</v>
      </c>
      <c r="G49" s="38">
        <f>E49*F49</f>
        <v>7560</v>
      </c>
      <c r="H49" s="5"/>
      <c r="I49" s="45">
        <f t="shared" si="10"/>
        <v>0</v>
      </c>
    </row>
    <row r="50" spans="2:9" x14ac:dyDescent="0.25">
      <c r="B50" s="34" t="s">
        <v>83</v>
      </c>
      <c r="C50" s="39" t="s">
        <v>41</v>
      </c>
      <c r="D50" s="40" t="s">
        <v>53</v>
      </c>
      <c r="E50" s="41">
        <v>20</v>
      </c>
      <c r="F50" s="41">
        <v>220</v>
      </c>
      <c r="G50" s="38">
        <f t="shared" ref="G50:G52" si="12">ROUND(E50*F50,2)</f>
        <v>4400</v>
      </c>
      <c r="H50" s="5"/>
      <c r="I50" s="45">
        <f t="shared" si="10"/>
        <v>0</v>
      </c>
    </row>
    <row r="51" spans="2:9" ht="22.5" x14ac:dyDescent="0.25">
      <c r="B51" s="34" t="s">
        <v>84</v>
      </c>
      <c r="C51" s="39" t="s">
        <v>42</v>
      </c>
      <c r="D51" s="40" t="s">
        <v>53</v>
      </c>
      <c r="E51" s="41">
        <v>27</v>
      </c>
      <c r="F51" s="41">
        <v>250</v>
      </c>
      <c r="G51" s="38">
        <f t="shared" si="12"/>
        <v>6750</v>
      </c>
      <c r="H51" s="5"/>
      <c r="I51" s="45">
        <f t="shared" si="10"/>
        <v>0</v>
      </c>
    </row>
    <row r="52" spans="2:9" ht="22.5" x14ac:dyDescent="0.25">
      <c r="B52" s="34" t="s">
        <v>85</v>
      </c>
      <c r="C52" s="42" t="s">
        <v>43</v>
      </c>
      <c r="D52" s="43" t="s">
        <v>53</v>
      </c>
      <c r="E52" s="44">
        <v>1</v>
      </c>
      <c r="F52" s="44">
        <v>55000</v>
      </c>
      <c r="G52" s="38">
        <f t="shared" si="12"/>
        <v>55000</v>
      </c>
      <c r="H52" s="5"/>
      <c r="I52" s="45">
        <f t="shared" si="10"/>
        <v>0</v>
      </c>
    </row>
  </sheetData>
  <sheetProtection algorithmName="SHA-512" hashValue="fkSPzHl1V1g1vAZKQaACHSuHAoiE3dkyyaqQn2y5ft7K7REsutvFxao6frYwUsOpRtlf0iaG1pTUZzKNz3hkWA==" saltValue="B7V9x1hUciJj5NDS2ZD8a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30</v>
      </c>
    </row>
    <row r="2" spans="2:2" ht="15.75" thickBot="1" x14ac:dyDescent="0.3">
      <c r="B2" s="1" t="s">
        <v>31</v>
      </c>
    </row>
    <row r="3" spans="2:2" ht="15.75" thickBot="1" x14ac:dyDescent="0.3">
      <c r="B3" s="1" t="s">
        <v>32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2024-11-26T12:32:22Z</dcterms:created>
  <dcterms:modified xsi:type="dcterms:W3CDTF">2024-11-26T12:40:57Z</dcterms:modified>
  <cp:category/>
  <cp:contentStatus/>
</cp:coreProperties>
</file>