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filterPrivacy="1" defaultThemeVersion="166925"/>
  <xr:revisionPtr revIDLastSave="0" documentId="13_ncr:1_{A62E25D8-7420-419D-9545-9B8498FD83C7}" xr6:coauthVersionLast="47" xr6:coauthVersionMax="47" xr10:uidLastSave="{00000000-0000-0000-0000-000000000000}"/>
  <bookViews>
    <workbookView xWindow="-120" yWindow="-120" windowWidth="29040" windowHeight="17640" xr2:uid="{F043CD35-4EC0-4E73-B105-4F3FF39130F0}"/>
  </bookViews>
  <sheets>
    <sheet name="CERTO" sheetId="1" r:id="rId1"/>
    <sheet name="Glosario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2" i="1" l="1"/>
  <c r="G32" i="1"/>
  <c r="I31" i="1"/>
  <c r="G31" i="1"/>
  <c r="I30" i="1"/>
  <c r="G30" i="1"/>
  <c r="I29" i="1"/>
  <c r="G29" i="1"/>
  <c r="I27" i="1"/>
  <c r="G27" i="1"/>
  <c r="I26" i="1"/>
  <c r="G26" i="1"/>
  <c r="I25" i="1"/>
  <c r="G25" i="1"/>
  <c r="I24" i="1"/>
  <c r="G24" i="1"/>
  <c r="I22" i="1"/>
  <c r="G22" i="1"/>
  <c r="I21" i="1"/>
  <c r="G21" i="1"/>
  <c r="I20" i="1"/>
  <c r="G20" i="1"/>
  <c r="I19" i="1"/>
  <c r="G19" i="1"/>
  <c r="I14" i="1"/>
  <c r="I15" i="1"/>
  <c r="G15" i="1"/>
  <c r="G14" i="1"/>
  <c r="I17" i="1"/>
  <c r="G17" i="1"/>
  <c r="I16" i="1"/>
  <c r="G16" i="1"/>
  <c r="F7" i="1"/>
  <c r="H3" i="1" l="1"/>
  <c r="H5" i="1" s="1"/>
  <c r="D3" i="1"/>
  <c r="D4" i="1" s="1"/>
  <c r="H4" i="1" l="1"/>
  <c r="H6" i="1" s="1"/>
  <c r="H7" i="1" s="1"/>
  <c r="H8" i="1" s="1"/>
  <c r="D5" i="1"/>
  <c r="D6" i="1" s="1"/>
  <c r="D7" i="1" s="1"/>
  <c r="D8" i="1" s="1"/>
</calcChain>
</file>

<file path=xl/sharedStrings.xml><?xml version="1.0" encoding="utf-8"?>
<sst xmlns="http://schemas.openxmlformats.org/spreadsheetml/2006/main" count="96" uniqueCount="64">
  <si>
    <t xml:space="preserve"> IMP. LICITACIÓN</t>
  </si>
  <si>
    <t xml:space="preserve"> OFERTA ECONÓMICA</t>
  </si>
  <si>
    <t>Número de Lote</t>
  </si>
  <si>
    <t>Total Presupuesto (Ejecución Material, en contratos de obras):</t>
  </si>
  <si>
    <t>Total Presupuesto ofertado (Ejecución Material, en contratos de obras):</t>
  </si>
  <si>
    <t>% Beneficio Industrial</t>
  </si>
  <si>
    <t>Total Beneficio Industrial</t>
  </si>
  <si>
    <t>% Beneficio Industrial ofertado</t>
  </si>
  <si>
    <t xml:space="preserve">% Gastos Generales </t>
  </si>
  <si>
    <t>Total Gastos Generales</t>
  </si>
  <si>
    <t>% Gastos Generales ofertados</t>
  </si>
  <si>
    <t>Base Imponible (sin IVA)</t>
  </si>
  <si>
    <t>Importe ofertado (sin IVA)</t>
  </si>
  <si>
    <t>% IVA</t>
  </si>
  <si>
    <t>Importe IVA</t>
  </si>
  <si>
    <t>Presupuesto Base de Licitación con IVA</t>
  </si>
  <si>
    <t>Importe total ofertado con IVA</t>
  </si>
  <si>
    <t>Presupuesto de licitación</t>
  </si>
  <si>
    <t>Presupuesto ofertado</t>
  </si>
  <si>
    <t>Código Jerarquía</t>
  </si>
  <si>
    <t>Código libre</t>
  </si>
  <si>
    <t>Resumen</t>
  </si>
  <si>
    <t>Unidad Medida</t>
  </si>
  <si>
    <t>Cantidad Presupuesto</t>
  </si>
  <si>
    <t>Precio Un Licitación</t>
  </si>
  <si>
    <t>Importe Licitado</t>
  </si>
  <si>
    <t>Precio Un Ofertante</t>
  </si>
  <si>
    <t>Importe ofertado</t>
  </si>
  <si>
    <t>Campos a rellenar por Metro</t>
  </si>
  <si>
    <t>Campos a rellenar por el ofertante</t>
  </si>
  <si>
    <t>Campos calculados</t>
  </si>
  <si>
    <t>JEFE DE EQUIPO</t>
  </si>
  <si>
    <t>TECNICO DE CAMPO</t>
  </si>
  <si>
    <t>01.01</t>
  </si>
  <si>
    <t>01.02</t>
  </si>
  <si>
    <t>UD</t>
  </si>
  <si>
    <t>Baja máxima 10%</t>
  </si>
  <si>
    <t xml:space="preserve">Partidas sin Baja </t>
  </si>
  <si>
    <t>03.03</t>
  </si>
  <si>
    <t>VANDALISMO Y VARIOS</t>
  </si>
  <si>
    <t>LOTE V</t>
  </si>
  <si>
    <t>MANTENIMIENTO INTEGRAL SONDAS EXPLOSIOMETRICAS ( LOTE V)</t>
  </si>
  <si>
    <t>MANTENIMIENTO ANUAL NORMATIVO CON REPUESTOS INCLUIDOS SEGUN RD 513/2017.</t>
  </si>
  <si>
    <t>5</t>
  </si>
  <si>
    <t>5.1</t>
  </si>
  <si>
    <t>5.2</t>
  </si>
  <si>
    <t>5.3</t>
  </si>
  <si>
    <t>5.4</t>
  </si>
  <si>
    <t>01.03</t>
  </si>
  <si>
    <t>01.04</t>
  </si>
  <si>
    <t>02.01</t>
  </si>
  <si>
    <t>02.02</t>
  </si>
  <si>
    <t>02.03</t>
  </si>
  <si>
    <t>02.04</t>
  </si>
  <si>
    <t>03.01</t>
  </si>
  <si>
    <t>03.02</t>
  </si>
  <si>
    <t>04.04</t>
  </si>
  <si>
    <t>04.01</t>
  </si>
  <si>
    <t>04.02</t>
  </si>
  <si>
    <t>04.03</t>
  </si>
  <si>
    <t>LOTE V SONDAS AÑO I</t>
  </si>
  <si>
    <t>LOTE V SONDAS AÑO II</t>
  </si>
  <si>
    <t>LOTE V SONDAS AÑO III</t>
  </si>
  <si>
    <t>LOTE V SONDAS AÑO IV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</si>
</sst>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"/>
  </numFmts>
  <fonts count="7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i/>
      <u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8"/>
      <color theme="1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0F0F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5" tint="0.39997558519241921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57">
    <xf numFmtId="0" fontId="0" fillId="0" borderId="0" xfId="0"/>
    <xf numFmtId="0" fontId="3" fillId="0" borderId="0" xfId="0" applyFont="1"/>
    <xf numFmtId="10" fontId="3" fillId="3" borderId="4" xfId="0" quotePrefix="1" applyNumberFormat="1" applyFont="1" applyFill="1" applyBorder="1" applyProtection="1">
      <protection locked="0"/>
    </xf>
    <xf numFmtId="4" fontId="3" fillId="3" borderId="0" xfId="0" applyNumberFormat="1" applyFont="1" applyFill="1" applyProtection="1">
      <protection locked="0"/>
    </xf>
    <xf numFmtId="0" fontId="2" fillId="2" borderId="0" xfId="0" applyFont="1" applyFill="1" applyAlignment="1">
      <alignment horizontal="left" vertical="top"/>
    </xf>
    <xf numFmtId="4" fontId="0" fillId="0" borderId="0" xfId="0" applyNumberFormat="1"/>
    <xf numFmtId="164" fontId="0" fillId="0" borderId="0" xfId="0" applyNumberFormat="1"/>
    <xf numFmtId="4" fontId="3" fillId="5" borderId="3" xfId="0" applyNumberFormat="1" applyFont="1" applyFill="1" applyBorder="1"/>
    <xf numFmtId="49" fontId="3" fillId="4" borderId="2" xfId="0" applyNumberFormat="1" applyFont="1" applyFill="1" applyBorder="1"/>
    <xf numFmtId="4" fontId="3" fillId="5" borderId="2" xfId="0" applyNumberFormat="1" applyFont="1" applyFill="1" applyBorder="1"/>
    <xf numFmtId="4" fontId="4" fillId="4" borderId="1" xfId="0" applyNumberFormat="1" applyFont="1" applyFill="1" applyBorder="1"/>
    <xf numFmtId="4" fontId="4" fillId="4" borderId="5" xfId="0" applyNumberFormat="1" applyFont="1" applyFill="1" applyBorder="1"/>
    <xf numFmtId="9" fontId="3" fillId="5" borderId="4" xfId="0" quotePrefix="1" applyNumberFormat="1" applyFont="1" applyFill="1" applyBorder="1"/>
    <xf numFmtId="4" fontId="4" fillId="5" borderId="2" xfId="0" applyNumberFormat="1" applyFont="1" applyFill="1" applyBorder="1"/>
    <xf numFmtId="0" fontId="2" fillId="2" borderId="0" xfId="0" applyFont="1" applyFill="1"/>
    <xf numFmtId="0" fontId="0" fillId="7" borderId="0" xfId="0" applyFill="1"/>
    <xf numFmtId="0" fontId="0" fillId="8" borderId="0" xfId="0" applyFill="1"/>
    <xf numFmtId="0" fontId="0" fillId="10" borderId="0" xfId="0" applyFill="1"/>
    <xf numFmtId="0" fontId="0" fillId="11" borderId="0" xfId="0" applyFill="1"/>
    <xf numFmtId="10" fontId="3" fillId="0" borderId="4" xfId="0" quotePrefix="1" applyNumberFormat="1" applyFont="1" applyBorder="1"/>
    <xf numFmtId="49" fontId="4" fillId="4" borderId="8" xfId="0" applyNumberFormat="1" applyFont="1" applyFill="1" applyBorder="1"/>
    <xf numFmtId="3" fontId="3" fillId="0" borderId="3" xfId="0" applyNumberFormat="1" applyFont="1" applyBorder="1"/>
    <xf numFmtId="49" fontId="4" fillId="4" borderId="1" xfId="0" applyNumberFormat="1" applyFont="1" applyFill="1" applyBorder="1"/>
    <xf numFmtId="49" fontId="4" fillId="4" borderId="5" xfId="0" applyNumberFormat="1" applyFont="1" applyFill="1" applyBorder="1"/>
    <xf numFmtId="9" fontId="3" fillId="0" borderId="4" xfId="0" quotePrefix="1" applyNumberFormat="1" applyFont="1" applyBorder="1"/>
    <xf numFmtId="49" fontId="0" fillId="0" borderId="0" xfId="0" applyNumberFormat="1"/>
    <xf numFmtId="49" fontId="3" fillId="7" borderId="0" xfId="0" applyNumberFormat="1" applyFont="1" applyFill="1"/>
    <xf numFmtId="49" fontId="5" fillId="7" borderId="0" xfId="0" applyNumberFormat="1" applyFont="1" applyFill="1" applyAlignment="1">
      <alignment vertical="top" wrapText="1"/>
    </xf>
    <xf numFmtId="49" fontId="5" fillId="8" borderId="0" xfId="0" applyNumberFormat="1" applyFont="1" applyFill="1" applyAlignment="1">
      <alignment vertical="top" wrapText="1"/>
    </xf>
    <xf numFmtId="49" fontId="6" fillId="6" borderId="0" xfId="0" applyNumberFormat="1" applyFont="1" applyFill="1" applyAlignment="1">
      <alignment vertical="top"/>
    </xf>
    <xf numFmtId="49" fontId="6" fillId="10" borderId="0" xfId="0" applyNumberFormat="1" applyFont="1" applyFill="1" applyAlignment="1">
      <alignment vertical="top" wrapText="1"/>
    </xf>
    <xf numFmtId="49" fontId="6" fillId="0" borderId="0" xfId="0" applyNumberFormat="1" applyFont="1" applyAlignment="1">
      <alignment vertical="top" wrapText="1"/>
    </xf>
    <xf numFmtId="49" fontId="6" fillId="9" borderId="0" xfId="0" applyNumberFormat="1" applyFont="1" applyFill="1" applyAlignment="1">
      <alignment vertical="top" wrapText="1"/>
    </xf>
    <xf numFmtId="49" fontId="6" fillId="10" borderId="0" xfId="0" applyNumberFormat="1" applyFont="1" applyFill="1" applyAlignment="1">
      <alignment vertical="top"/>
    </xf>
    <xf numFmtId="49" fontId="6" fillId="0" borderId="0" xfId="0" applyNumberFormat="1" applyFont="1" applyAlignment="1">
      <alignment vertical="top"/>
    </xf>
    <xf numFmtId="49" fontId="6" fillId="9" borderId="0" xfId="0" applyNumberFormat="1" applyFont="1" applyFill="1" applyAlignment="1">
      <alignment vertical="top"/>
    </xf>
    <xf numFmtId="4" fontId="2" fillId="2" borderId="0" xfId="0" applyNumberFormat="1" applyFont="1" applyFill="1"/>
    <xf numFmtId="4" fontId="0" fillId="7" borderId="0" xfId="0" applyNumberFormat="1" applyFill="1"/>
    <xf numFmtId="164" fontId="0" fillId="7" borderId="0" xfId="0" applyNumberFormat="1" applyFill="1"/>
    <xf numFmtId="4" fontId="0" fillId="8" borderId="0" xfId="0" applyNumberFormat="1" applyFill="1"/>
    <xf numFmtId="164" fontId="0" fillId="8" borderId="0" xfId="0" applyNumberFormat="1" applyFill="1"/>
    <xf numFmtId="4" fontId="6" fillId="10" borderId="0" xfId="0" applyNumberFormat="1" applyFont="1" applyFill="1" applyAlignment="1">
      <alignment vertical="top"/>
    </xf>
    <xf numFmtId="4" fontId="0" fillId="4" borderId="0" xfId="0" applyNumberFormat="1" applyFill="1"/>
    <xf numFmtId="4" fontId="6" fillId="0" borderId="0" xfId="0" applyNumberFormat="1" applyFont="1" applyAlignment="1">
      <alignment vertical="top"/>
    </xf>
    <xf numFmtId="4" fontId="6" fillId="9" borderId="0" xfId="0" applyNumberFormat="1" applyFont="1" applyFill="1" applyAlignment="1">
      <alignment vertical="top"/>
    </xf>
    <xf numFmtId="4" fontId="3" fillId="4" borderId="0" xfId="0" applyNumberFormat="1" applyFont="1" applyFill="1"/>
    <xf numFmtId="0" fontId="2" fillId="2" borderId="1" xfId="0" applyFont="1" applyFill="1" applyBorder="1" applyAlignment="1">
      <alignment horizontal="center" vertical="top"/>
    </xf>
    <xf numFmtId="0" fontId="2" fillId="2" borderId="7" xfId="0" applyFont="1" applyFill="1" applyBorder="1" applyAlignment="1">
      <alignment horizontal="center" vertical="top"/>
    </xf>
    <xf numFmtId="49" fontId="4" fillId="4" borderId="1" xfId="0" applyNumberFormat="1" applyFont="1" applyFill="1" applyBorder="1" applyAlignment="1">
      <alignment horizontal="left" wrapText="1"/>
    </xf>
    <xf numFmtId="49" fontId="4" fillId="4" borderId="6" xfId="0" applyNumberFormat="1" applyFont="1" applyFill="1" applyBorder="1" applyAlignment="1">
      <alignment horizontal="left" wrapText="1"/>
    </xf>
    <xf numFmtId="49" fontId="4" fillId="4" borderId="7" xfId="0" applyNumberFormat="1" applyFont="1" applyFill="1" applyBorder="1" applyAlignment="1">
      <alignment horizontal="left" wrapText="1"/>
    </xf>
    <xf numFmtId="49" fontId="4" fillId="4" borderId="1" xfId="0" applyNumberFormat="1" applyFont="1" applyFill="1" applyBorder="1" applyAlignment="1">
      <alignment horizontal="left"/>
    </xf>
    <xf numFmtId="49" fontId="4" fillId="4" borderId="6" xfId="0" applyNumberFormat="1" applyFont="1" applyFill="1" applyBorder="1" applyAlignment="1">
      <alignment horizontal="left"/>
    </xf>
    <xf numFmtId="49" fontId="4" fillId="4" borderId="7" xfId="0" applyNumberFormat="1" applyFont="1" applyFill="1" applyBorder="1" applyAlignment="1">
      <alignment horizontal="left"/>
    </xf>
    <xf numFmtId="49" fontId="2" fillId="4" borderId="1" xfId="0" applyNumberFormat="1" applyFont="1" applyFill="1" applyBorder="1" applyAlignment="1">
      <alignment horizontal="left"/>
    </xf>
    <xf numFmtId="49" fontId="2" fillId="4" borderId="6" xfId="0" applyNumberFormat="1" applyFont="1" applyFill="1" applyBorder="1" applyAlignment="1">
      <alignment horizontal="left"/>
    </xf>
    <xf numFmtId="49" fontId="2" fillId="4" borderId="7" xfId="0" applyNumberFormat="1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121921</xdr:colOff>
      <xdr:row>0</xdr:row>
      <xdr:rowOff>60960</xdr:rowOff>
    </xdr:from>
    <xdr:to>
      <xdr:col>8</xdr:col>
      <xdr:colOff>1234441</xdr:colOff>
      <xdr:row>3</xdr:row>
      <xdr:rowOff>132531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9F57BF5A-8ED5-8C00-CDA8-DA403812B36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496801" y="60960"/>
          <a:ext cx="1112520" cy="64307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843515-2B54-4B4E-A8C2-5FF92E5D40AB}">
  <dimension ref="A1:J32"/>
  <sheetViews>
    <sheetView tabSelected="1" workbookViewId="0">
      <selection activeCell="C29" sqref="C29"/>
    </sheetView>
  </sheetViews>
  <sheetFormatPr baseColWidth="10" defaultColWidth="11.42578125" defaultRowHeight="15" x14ac:dyDescent="0.25"/>
  <cols>
    <col min="1" max="1" width="28.28515625" customWidth="1"/>
    <col min="2" max="2" width="12.140625" bestFit="1" customWidth="1"/>
    <col min="3" max="3" width="33.28515625" customWidth="1"/>
    <col min="4" max="4" width="18.7109375" customWidth="1"/>
    <col min="5" max="5" width="27.7109375" style="5" customWidth="1"/>
    <col min="6" max="6" width="18" style="5" bestFit="1" customWidth="1"/>
    <col min="7" max="7" width="22.5703125" style="6" customWidth="1"/>
    <col min="8" max="8" width="19.7109375" bestFit="1" customWidth="1"/>
    <col min="9" max="9" width="18.7109375" style="5" customWidth="1"/>
    <col min="10" max="10" width="15.28515625" bestFit="1" customWidth="1"/>
    <col min="11" max="11" width="15.140625" bestFit="1" customWidth="1"/>
  </cols>
  <sheetData>
    <row r="1" spans="1:10" ht="15.75" thickBot="1" x14ac:dyDescent="0.3">
      <c r="D1" s="4" t="s">
        <v>0</v>
      </c>
      <c r="H1" s="4" t="s">
        <v>1</v>
      </c>
    </row>
    <row r="2" spans="1:10" ht="15.75" thickBot="1" x14ac:dyDescent="0.3">
      <c r="A2" s="20" t="s">
        <v>2</v>
      </c>
      <c r="B2" s="21" t="s">
        <v>40</v>
      </c>
    </row>
    <row r="3" spans="1:10" ht="15" customHeight="1" thickBot="1" x14ac:dyDescent="0.3">
      <c r="A3" s="48" t="s">
        <v>3</v>
      </c>
      <c r="B3" s="49"/>
      <c r="C3" s="50"/>
      <c r="D3" s="7">
        <f>SUM(G:G)</f>
        <v>143940.44</v>
      </c>
      <c r="E3" s="48" t="s">
        <v>4</v>
      </c>
      <c r="F3" s="49"/>
      <c r="G3" s="50"/>
      <c r="H3" s="7">
        <f>SUM(I:I)</f>
        <v>0</v>
      </c>
    </row>
    <row r="4" spans="1:10" ht="15" customHeight="1" thickBot="1" x14ac:dyDescent="0.3">
      <c r="A4" s="22" t="s">
        <v>5</v>
      </c>
      <c r="B4" s="19">
        <v>0.06</v>
      </c>
      <c r="C4" s="8" t="s">
        <v>6</v>
      </c>
      <c r="D4" s="9">
        <f>ROUND($D$3*B4,2)</f>
        <v>8636.43</v>
      </c>
      <c r="E4" s="10" t="s">
        <v>7</v>
      </c>
      <c r="F4" s="2"/>
      <c r="G4" s="8" t="s">
        <v>6</v>
      </c>
      <c r="H4" s="9">
        <f>ROUND($H$3*F4,2)</f>
        <v>0</v>
      </c>
    </row>
    <row r="5" spans="1:10" ht="15.75" thickBot="1" x14ac:dyDescent="0.3">
      <c r="A5" s="22" t="s">
        <v>8</v>
      </c>
      <c r="B5" s="19">
        <v>0.09</v>
      </c>
      <c r="C5" s="8" t="s">
        <v>9</v>
      </c>
      <c r="D5" s="9">
        <f>ROUND($D$3*B5,2)</f>
        <v>12954.64</v>
      </c>
      <c r="E5" s="10" t="s">
        <v>10</v>
      </c>
      <c r="F5" s="2"/>
      <c r="G5" s="8" t="s">
        <v>9</v>
      </c>
      <c r="H5" s="9">
        <f>ROUND($H$3*F5,2)</f>
        <v>0</v>
      </c>
    </row>
    <row r="6" spans="1:10" ht="15.75" thickBot="1" x14ac:dyDescent="0.3">
      <c r="A6" s="51" t="s">
        <v>11</v>
      </c>
      <c r="B6" s="52"/>
      <c r="C6" s="53"/>
      <c r="D6" s="9">
        <f>SUM(D3,D4,D5)</f>
        <v>165531.51</v>
      </c>
      <c r="E6" s="51" t="s">
        <v>12</v>
      </c>
      <c r="F6" s="52"/>
      <c r="G6" s="53"/>
      <c r="H6" s="9">
        <f>SUM(H3,H4,H5)</f>
        <v>0</v>
      </c>
      <c r="J6" s="17" t="s">
        <v>36</v>
      </c>
    </row>
    <row r="7" spans="1:10" ht="15.75" thickBot="1" x14ac:dyDescent="0.3">
      <c r="A7" s="23" t="s">
        <v>13</v>
      </c>
      <c r="B7" s="24">
        <v>0.21</v>
      </c>
      <c r="C7" s="8" t="s">
        <v>14</v>
      </c>
      <c r="D7" s="9">
        <f>ROUND($D$6*B7,2)</f>
        <v>34761.620000000003</v>
      </c>
      <c r="E7" s="11" t="s">
        <v>13</v>
      </c>
      <c r="F7" s="12">
        <f>B7</f>
        <v>0.21</v>
      </c>
      <c r="G7" s="8" t="s">
        <v>14</v>
      </c>
      <c r="H7" s="9">
        <f>ROUND($H$6*F7,2)</f>
        <v>0</v>
      </c>
      <c r="J7" s="18" t="s">
        <v>37</v>
      </c>
    </row>
    <row r="8" spans="1:10" ht="15.75" thickBot="1" x14ac:dyDescent="0.3">
      <c r="A8" s="54" t="s">
        <v>15</v>
      </c>
      <c r="B8" s="55"/>
      <c r="C8" s="56"/>
      <c r="D8" s="13">
        <f>SUM(D6:D7)</f>
        <v>200293.13</v>
      </c>
      <c r="E8" s="54" t="s">
        <v>16</v>
      </c>
      <c r="F8" s="55"/>
      <c r="G8" s="56"/>
      <c r="H8" s="13">
        <f>SUM(H6:H7)</f>
        <v>0</v>
      </c>
    </row>
    <row r="9" spans="1:10" ht="15.75" thickBot="1" x14ac:dyDescent="0.3"/>
    <row r="10" spans="1:10" ht="15.75" thickBot="1" x14ac:dyDescent="0.3">
      <c r="A10" s="25"/>
      <c r="F10" s="46" t="s">
        <v>17</v>
      </c>
      <c r="G10" s="47"/>
      <c r="H10" s="46" t="s">
        <v>18</v>
      </c>
      <c r="I10" s="47"/>
    </row>
    <row r="11" spans="1:10" x14ac:dyDescent="0.25">
      <c r="A11" s="14" t="s">
        <v>19</v>
      </c>
      <c r="B11" s="14" t="s">
        <v>20</v>
      </c>
      <c r="C11" s="14" t="s">
        <v>21</v>
      </c>
      <c r="D11" s="14" t="s">
        <v>22</v>
      </c>
      <c r="E11" s="36" t="s">
        <v>23</v>
      </c>
      <c r="F11" s="36" t="s">
        <v>24</v>
      </c>
      <c r="G11" s="14" t="s">
        <v>25</v>
      </c>
      <c r="H11" s="14" t="s">
        <v>26</v>
      </c>
      <c r="I11" s="14" t="s">
        <v>27</v>
      </c>
    </row>
    <row r="12" spans="1:10" ht="22.5" x14ac:dyDescent="0.25">
      <c r="A12" s="26" t="s">
        <v>43</v>
      </c>
      <c r="B12" s="15"/>
      <c r="C12" s="27" t="s">
        <v>41</v>
      </c>
      <c r="D12" s="15"/>
      <c r="E12" s="37"/>
      <c r="F12" s="37"/>
      <c r="G12" s="38"/>
      <c r="H12" s="15"/>
      <c r="I12" s="37"/>
    </row>
    <row r="13" spans="1:10" x14ac:dyDescent="0.25">
      <c r="A13" s="16" t="s">
        <v>44</v>
      </c>
      <c r="B13" s="16"/>
      <c r="C13" s="28" t="s">
        <v>60</v>
      </c>
      <c r="D13" s="16"/>
      <c r="E13" s="39"/>
      <c r="F13" s="39"/>
      <c r="G13" s="40"/>
      <c r="H13" s="16"/>
      <c r="I13" s="39"/>
    </row>
    <row r="14" spans="1:10" x14ac:dyDescent="0.25">
      <c r="B14" s="29" t="s">
        <v>33</v>
      </c>
      <c r="C14" s="30" t="s">
        <v>31</v>
      </c>
      <c r="D14" s="33" t="s">
        <v>35</v>
      </c>
      <c r="E14" s="41">
        <v>0.2</v>
      </c>
      <c r="F14" s="41">
        <v>38245.4</v>
      </c>
      <c r="G14" s="42">
        <f>E14*F14</f>
        <v>7649.0800000000008</v>
      </c>
      <c r="H14" s="3"/>
      <c r="I14" s="45">
        <f t="shared" ref="I14:I17" si="0">ROUND(E14*H14,2)</f>
        <v>0</v>
      </c>
    </row>
    <row r="15" spans="1:10" x14ac:dyDescent="0.25">
      <c r="B15" s="29" t="s">
        <v>34</v>
      </c>
      <c r="C15" s="30" t="s">
        <v>32</v>
      </c>
      <c r="D15" s="33" t="s">
        <v>35</v>
      </c>
      <c r="E15" s="41">
        <v>0.6</v>
      </c>
      <c r="F15" s="41">
        <v>33060.050000000003</v>
      </c>
      <c r="G15" s="42">
        <f>E15*F15</f>
        <v>19836.030000000002</v>
      </c>
      <c r="H15" s="3"/>
      <c r="I15" s="45">
        <f t="shared" si="0"/>
        <v>0</v>
      </c>
    </row>
    <row r="16" spans="1:10" ht="22.5" x14ac:dyDescent="0.25">
      <c r="B16" s="29" t="s">
        <v>48</v>
      </c>
      <c r="C16" s="31" t="s">
        <v>42</v>
      </c>
      <c r="D16" s="34" t="s">
        <v>35</v>
      </c>
      <c r="E16" s="43">
        <v>1</v>
      </c>
      <c r="F16" s="43">
        <v>7500</v>
      </c>
      <c r="G16" s="42">
        <f t="shared" ref="G16:G17" si="1">ROUND(E16*F16,2)</f>
        <v>7500</v>
      </c>
      <c r="H16" s="3"/>
      <c r="I16" s="45">
        <f t="shared" si="0"/>
        <v>0</v>
      </c>
    </row>
    <row r="17" spans="1:9" x14ac:dyDescent="0.25">
      <c r="B17" s="29" t="s">
        <v>49</v>
      </c>
      <c r="C17" s="32" t="s">
        <v>39</v>
      </c>
      <c r="D17" s="35" t="s">
        <v>35</v>
      </c>
      <c r="E17" s="44">
        <v>1</v>
      </c>
      <c r="F17" s="44">
        <v>1000</v>
      </c>
      <c r="G17" s="42">
        <f t="shared" si="1"/>
        <v>1000</v>
      </c>
      <c r="H17" s="3"/>
      <c r="I17" s="45">
        <f t="shared" si="0"/>
        <v>0</v>
      </c>
    </row>
    <row r="18" spans="1:9" x14ac:dyDescent="0.25">
      <c r="A18" s="16" t="s">
        <v>45</v>
      </c>
      <c r="B18" s="16"/>
      <c r="C18" s="28" t="s">
        <v>61</v>
      </c>
      <c r="D18" s="16"/>
      <c r="E18" s="39"/>
      <c r="F18" s="39"/>
      <c r="G18" s="40"/>
      <c r="H18" s="16"/>
      <c r="I18" s="39"/>
    </row>
    <row r="19" spans="1:9" x14ac:dyDescent="0.25">
      <c r="B19" s="29" t="s">
        <v>50</v>
      </c>
      <c r="C19" s="30" t="s">
        <v>31</v>
      </c>
      <c r="D19" s="33" t="s">
        <v>35</v>
      </c>
      <c r="E19" s="41">
        <v>0.2</v>
      </c>
      <c r="F19" s="41">
        <v>38245.4</v>
      </c>
      <c r="G19" s="42">
        <f>E19*F19</f>
        <v>7649.0800000000008</v>
      </c>
      <c r="H19" s="3"/>
      <c r="I19" s="45">
        <f t="shared" ref="I19:I22" si="2">ROUND(E19*H19,2)</f>
        <v>0</v>
      </c>
    </row>
    <row r="20" spans="1:9" x14ac:dyDescent="0.25">
      <c r="B20" s="29" t="s">
        <v>51</v>
      </c>
      <c r="C20" s="30" t="s">
        <v>32</v>
      </c>
      <c r="D20" s="33" t="s">
        <v>35</v>
      </c>
      <c r="E20" s="41">
        <v>0.6</v>
      </c>
      <c r="F20" s="41">
        <v>33060.050000000003</v>
      </c>
      <c r="G20" s="42">
        <f>E20*F20</f>
        <v>19836.030000000002</v>
      </c>
      <c r="H20" s="3"/>
      <c r="I20" s="45">
        <f t="shared" si="2"/>
        <v>0</v>
      </c>
    </row>
    <row r="21" spans="1:9" ht="22.5" x14ac:dyDescent="0.25">
      <c r="B21" s="29" t="s">
        <v>52</v>
      </c>
      <c r="C21" s="31" t="s">
        <v>42</v>
      </c>
      <c r="D21" s="34" t="s">
        <v>35</v>
      </c>
      <c r="E21" s="43">
        <v>1</v>
      </c>
      <c r="F21" s="43">
        <v>7500</v>
      </c>
      <c r="G21" s="42">
        <f t="shared" ref="G21:G22" si="3">ROUND(E21*F21,2)</f>
        <v>7500</v>
      </c>
      <c r="H21" s="3"/>
      <c r="I21" s="45">
        <f t="shared" si="2"/>
        <v>0</v>
      </c>
    </row>
    <row r="22" spans="1:9" x14ac:dyDescent="0.25">
      <c r="B22" s="29" t="s">
        <v>53</v>
      </c>
      <c r="C22" s="32" t="s">
        <v>39</v>
      </c>
      <c r="D22" s="35" t="s">
        <v>35</v>
      </c>
      <c r="E22" s="44">
        <v>1</v>
      </c>
      <c r="F22" s="44">
        <v>1000</v>
      </c>
      <c r="G22" s="42">
        <f t="shared" si="3"/>
        <v>1000</v>
      </c>
      <c r="H22" s="3"/>
      <c r="I22" s="45">
        <f t="shared" si="2"/>
        <v>0</v>
      </c>
    </row>
    <row r="23" spans="1:9" x14ac:dyDescent="0.25">
      <c r="A23" s="16" t="s">
        <v>46</v>
      </c>
      <c r="B23" s="16"/>
      <c r="C23" s="28" t="s">
        <v>62</v>
      </c>
      <c r="D23" s="16"/>
      <c r="E23" s="39"/>
      <c r="F23" s="39"/>
      <c r="G23" s="40"/>
      <c r="H23" s="16"/>
      <c r="I23" s="39"/>
    </row>
    <row r="24" spans="1:9" x14ac:dyDescent="0.25">
      <c r="B24" s="29" t="s">
        <v>54</v>
      </c>
      <c r="C24" s="30" t="s">
        <v>31</v>
      </c>
      <c r="D24" s="33" t="s">
        <v>35</v>
      </c>
      <c r="E24" s="41">
        <v>0.2</v>
      </c>
      <c r="F24" s="41">
        <v>38245.4</v>
      </c>
      <c r="G24" s="42">
        <f>E24*F24</f>
        <v>7649.0800000000008</v>
      </c>
      <c r="H24" s="3"/>
      <c r="I24" s="45">
        <f t="shared" ref="I24:I27" si="4">ROUND(E24*H24,2)</f>
        <v>0</v>
      </c>
    </row>
    <row r="25" spans="1:9" x14ac:dyDescent="0.25">
      <c r="B25" s="29" t="s">
        <v>55</v>
      </c>
      <c r="C25" s="30" t="s">
        <v>32</v>
      </c>
      <c r="D25" s="33" t="s">
        <v>35</v>
      </c>
      <c r="E25" s="41">
        <v>0.6</v>
      </c>
      <c r="F25" s="41">
        <v>33060.050000000003</v>
      </c>
      <c r="G25" s="42">
        <f>E25*F25</f>
        <v>19836.030000000002</v>
      </c>
      <c r="H25" s="3"/>
      <c r="I25" s="45">
        <f t="shared" si="4"/>
        <v>0</v>
      </c>
    </row>
    <row r="26" spans="1:9" ht="22.5" x14ac:dyDescent="0.25">
      <c r="B26" s="29" t="s">
        <v>38</v>
      </c>
      <c r="C26" s="31" t="s">
        <v>42</v>
      </c>
      <c r="D26" s="34" t="s">
        <v>35</v>
      </c>
      <c r="E26" s="43">
        <v>1</v>
      </c>
      <c r="F26" s="43">
        <v>7500</v>
      </c>
      <c r="G26" s="42">
        <f t="shared" ref="G26:G27" si="5">ROUND(E26*F26,2)</f>
        <v>7500</v>
      </c>
      <c r="H26" s="3"/>
      <c r="I26" s="45">
        <f t="shared" si="4"/>
        <v>0</v>
      </c>
    </row>
    <row r="27" spans="1:9" x14ac:dyDescent="0.25">
      <c r="B27" s="29" t="s">
        <v>56</v>
      </c>
      <c r="C27" s="32" t="s">
        <v>39</v>
      </c>
      <c r="D27" s="35" t="s">
        <v>35</v>
      </c>
      <c r="E27" s="44">
        <v>1</v>
      </c>
      <c r="F27" s="44">
        <v>1000</v>
      </c>
      <c r="G27" s="42">
        <f t="shared" si="5"/>
        <v>1000</v>
      </c>
      <c r="H27" s="3"/>
      <c r="I27" s="45">
        <f t="shared" si="4"/>
        <v>0</v>
      </c>
    </row>
    <row r="28" spans="1:9" x14ac:dyDescent="0.25">
      <c r="A28" s="16" t="s">
        <v>47</v>
      </c>
      <c r="B28" s="16"/>
      <c r="C28" s="28" t="s">
        <v>63</v>
      </c>
      <c r="D28" s="16"/>
      <c r="E28" s="39"/>
      <c r="F28" s="39"/>
      <c r="G28" s="40"/>
      <c r="H28" s="16"/>
      <c r="I28" s="39"/>
    </row>
    <row r="29" spans="1:9" x14ac:dyDescent="0.25">
      <c r="B29" s="29" t="s">
        <v>57</v>
      </c>
      <c r="C29" s="30" t="s">
        <v>31</v>
      </c>
      <c r="D29" s="33" t="s">
        <v>35</v>
      </c>
      <c r="E29" s="41">
        <v>0.2</v>
      </c>
      <c r="F29" s="41">
        <v>38245.4</v>
      </c>
      <c r="G29" s="42">
        <f>E29*F29</f>
        <v>7649.0800000000008</v>
      </c>
      <c r="H29" s="3"/>
      <c r="I29" s="45">
        <f t="shared" ref="I29:I32" si="6">ROUND(E29*H29,2)</f>
        <v>0</v>
      </c>
    </row>
    <row r="30" spans="1:9" x14ac:dyDescent="0.25">
      <c r="B30" s="29" t="s">
        <v>58</v>
      </c>
      <c r="C30" s="30" t="s">
        <v>32</v>
      </c>
      <c r="D30" s="33" t="s">
        <v>35</v>
      </c>
      <c r="E30" s="41">
        <v>0.6</v>
      </c>
      <c r="F30" s="41">
        <v>33060.050000000003</v>
      </c>
      <c r="G30" s="42">
        <f>E30*F30</f>
        <v>19836.030000000002</v>
      </c>
      <c r="H30" s="3"/>
      <c r="I30" s="45">
        <f t="shared" si="6"/>
        <v>0</v>
      </c>
    </row>
    <row r="31" spans="1:9" ht="22.5" x14ac:dyDescent="0.25">
      <c r="B31" s="29" t="s">
        <v>59</v>
      </c>
      <c r="C31" s="31" t="s">
        <v>42</v>
      </c>
      <c r="D31" s="34" t="s">
        <v>35</v>
      </c>
      <c r="E31" s="43">
        <v>1</v>
      </c>
      <c r="F31" s="43">
        <v>7500</v>
      </c>
      <c r="G31" s="42">
        <f t="shared" ref="G31:G32" si="7">ROUND(E31*F31,2)</f>
        <v>7500</v>
      </c>
      <c r="H31" s="3"/>
      <c r="I31" s="45">
        <f t="shared" si="6"/>
        <v>0</v>
      </c>
    </row>
    <row r="32" spans="1:9" x14ac:dyDescent="0.25">
      <c r="B32" s="29" t="s">
        <v>56</v>
      </c>
      <c r="C32" s="32" t="s">
        <v>39</v>
      </c>
      <c r="D32" s="35" t="s">
        <v>35</v>
      </c>
      <c r="E32" s="44">
        <v>1</v>
      </c>
      <c r="F32" s="44">
        <v>1000</v>
      </c>
      <c r="G32" s="42">
        <f t="shared" si="7"/>
        <v>1000</v>
      </c>
      <c r="H32" s="3"/>
      <c r="I32" s="45">
        <f t="shared" si="6"/>
        <v>0</v>
      </c>
    </row>
  </sheetData>
  <sheetProtection algorithmName="SHA-512" hashValue="xVFexjhOe1KTGkJFFjQbbQNO34L8Bilw/jDDDyLrwf4A6FZs1dZuqaTh8gM1sSJeePvcY+DcEHWX/vS6EcMAzw==" saltValue="Ho12K8utuShxcFQ/QkYMog==" spinCount="100000" sheet="1" objects="1" scenarios="1"/>
  <mergeCells count="8">
    <mergeCell ref="F10:G10"/>
    <mergeCell ref="H10:I10"/>
    <mergeCell ref="A3:C3"/>
    <mergeCell ref="A6:C6"/>
    <mergeCell ref="A8:C8"/>
    <mergeCell ref="E3:G3"/>
    <mergeCell ref="E6:G6"/>
    <mergeCell ref="E8:G8"/>
  </mergeCells>
  <phoneticPr fontId="1" type="noConversion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E77AA8-9919-447D-9527-DC07F36DCA21}">
  <dimension ref="B1:B3"/>
  <sheetViews>
    <sheetView workbookViewId="0">
      <selection activeCell="B20" sqref="B20"/>
    </sheetView>
  </sheetViews>
  <sheetFormatPr baseColWidth="10" defaultColWidth="11.42578125" defaultRowHeight="15" x14ac:dyDescent="0.25"/>
  <cols>
    <col min="2" max="2" width="67.7109375" customWidth="1"/>
  </cols>
  <sheetData>
    <row r="1" spans="2:2" ht="15.75" thickBot="1" x14ac:dyDescent="0.3">
      <c r="B1" s="1" t="s">
        <v>28</v>
      </c>
    </row>
    <row r="2" spans="2:2" ht="15.75" thickBot="1" x14ac:dyDescent="0.3">
      <c r="B2" s="1" t="s">
        <v>29</v>
      </c>
    </row>
    <row r="3" spans="2:2" ht="15.75" thickBot="1" x14ac:dyDescent="0.3">
      <c r="B3" s="1" t="s">
        <v>30</v>
      </c>
    </row>
  </sheetData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CERTO</vt:lpstr>
      <vt:lpstr>Glosario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2024-11-25T10:20:54Z</dcterms:created>
  <dcterms:modified xsi:type="dcterms:W3CDTF">2024-11-26T12:57:53Z</dcterms:modified>
  <cp:category/>
  <cp:contentStatus/>
</cp:coreProperties>
</file>