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0" documentId="13_ncr:1_{18E4B24F-4EB5-4E27-9EF0-1CE732017FB9}" xr6:coauthVersionLast="47" xr6:coauthVersionMax="47" xr10:uidLastSave="{00000000-0000-0000-0000-000000000000}"/>
  <bookViews>
    <workbookView xWindow="-120" yWindow="-120" windowWidth="29040" windowHeight="1764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4" i="1" l="1"/>
  <c r="G44" i="1"/>
  <c r="I43" i="1"/>
  <c r="G43" i="1"/>
  <c r="I42" i="1"/>
  <c r="G42" i="1"/>
  <c r="I41" i="1"/>
  <c r="G41" i="1"/>
  <c r="I40" i="1"/>
  <c r="G40" i="1"/>
  <c r="I39" i="1"/>
  <c r="G39" i="1"/>
  <c r="I38" i="1"/>
  <c r="G38" i="1"/>
  <c r="I36" i="1"/>
  <c r="G36" i="1"/>
  <c r="I35" i="1"/>
  <c r="G35" i="1"/>
  <c r="I34" i="1"/>
  <c r="G34" i="1"/>
  <c r="I33" i="1"/>
  <c r="G33" i="1"/>
  <c r="I32" i="1"/>
  <c r="G32" i="1"/>
  <c r="I31" i="1"/>
  <c r="G31" i="1"/>
  <c r="I30" i="1"/>
  <c r="G30" i="1"/>
  <c r="I28" i="1"/>
  <c r="G28" i="1"/>
  <c r="I27" i="1"/>
  <c r="G27" i="1"/>
  <c r="I26" i="1"/>
  <c r="G26" i="1"/>
  <c r="I25" i="1"/>
  <c r="G25" i="1"/>
  <c r="I24" i="1"/>
  <c r="G24" i="1"/>
  <c r="I23" i="1"/>
  <c r="G23" i="1"/>
  <c r="I22" i="1"/>
  <c r="G22" i="1"/>
  <c r="I14" i="1"/>
  <c r="I15" i="1"/>
  <c r="G15" i="1"/>
  <c r="G14" i="1"/>
  <c r="I20" i="1"/>
  <c r="G20" i="1"/>
  <c r="I19" i="1"/>
  <c r="G19" i="1"/>
  <c r="I18" i="1"/>
  <c r="G18" i="1"/>
  <c r="I17" i="1"/>
  <c r="G17" i="1"/>
  <c r="I16" i="1"/>
  <c r="G16" i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<sst xmlns="http://schemas.openxmlformats.org/spreadsheetml/2006/main" count="132" uniqueCount="80">
  <si>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</si>
  <si>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</si>
  <si>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</si>
  <si>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</si>
  <si>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</si>
  <si>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</si>
  <si>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</si>
  <si>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</si>
  <si>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</si>
  <si>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</si>
  <si>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</si>
  <si>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</si>
  <si>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</si>
  <si>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</si>
  <si>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</si>
  <si>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</si>
  <si>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</si>
  <si>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</si>
  <si>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</si>
  <si>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</si>
  <si>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</si>
  <si>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</si>
  <si>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</si>
  <si>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</si>
  <si>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</si>
  <si>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</si>
  <si>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</si>
  <si>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</si>
  <si>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Campos a rellenar por Metro</t>
  </si>
  <si>
    <t>Campos a rellenar por el ofertante</t>
  </si>
  <si>
    <t>Campos calculados</t>
  </si>
  <si>
    <t>JEFE DE EQUIPO</t>
  </si>
  <si>
    <t>TECNICO DE CAMPO</t>
  </si>
  <si>
    <t>MANTENIMIENTO NORMATIVO SEGÚN RD 513/2017 CON MATERIALES INCLUIDOS</t>
  </si>
  <si>
    <t>REPUESTOS CON MANO DE OBRA NO INCLUIDOS EN EL MANTENIMIENTO</t>
  </si>
  <si>
    <t>MANTENIMIENTO NORMATIVO COMPUERTAS CORTAFUEGOS</t>
  </si>
  <si>
    <t>INVENTARIO Y REPARACION DE COMPUERTAS CORTAFUEGOS</t>
  </si>
  <si>
    <t>01.01</t>
  </si>
  <si>
    <t>01.02</t>
  </si>
  <si>
    <t>UD</t>
  </si>
  <si>
    <t>Baja máxima 10%</t>
  </si>
  <si>
    <t xml:space="preserve">Partidas sin Baja </t>
  </si>
  <si>
    <t>VANDALISMOS Y VARIOS</t>
  </si>
  <si>
    <t>LOTE III</t>
  </si>
  <si>
    <t>MANTENIMIENTO INTEGRAL SUBESTACIONES ELECTRICAS</t>
  </si>
  <si>
    <t>03.03</t>
  </si>
  <si>
    <t>03.04</t>
  </si>
  <si>
    <t>03.05</t>
  </si>
  <si>
    <t>3</t>
  </si>
  <si>
    <t>3.1</t>
  </si>
  <si>
    <t>3.2</t>
  </si>
  <si>
    <t>3.3</t>
  </si>
  <si>
    <t>3.4</t>
  </si>
  <si>
    <t>01.03</t>
  </si>
  <si>
    <t>01.04</t>
  </si>
  <si>
    <t>01.05</t>
  </si>
  <si>
    <t>01.06</t>
  </si>
  <si>
    <t>01.07</t>
  </si>
  <si>
    <t>02.01</t>
  </si>
  <si>
    <t>02.02</t>
  </si>
  <si>
    <t>02.03</t>
  </si>
  <si>
    <t>02.04</t>
  </si>
  <si>
    <t>02.05</t>
  </si>
  <si>
    <t>02.06</t>
  </si>
  <si>
    <t>02.07</t>
  </si>
  <si>
    <t>03.01</t>
  </si>
  <si>
    <t>03.02</t>
  </si>
  <si>
    <t>03.06</t>
  </si>
  <si>
    <t>03.07</t>
  </si>
  <si>
    <t>04.01</t>
  </si>
  <si>
    <t>04.02</t>
  </si>
  <si>
    <t>04.03</t>
  </si>
  <si>
    <t>04.04</t>
  </si>
  <si>
    <t>04.05</t>
  </si>
  <si>
    <t>04.06</t>
  </si>
  <si>
    <t>04.07</t>
  </si>
  <si>
    <t>LOTE III SUBESTACIONES AÑO I</t>
  </si>
  <si>
    <t>LOTE III SUBESTACIONES AÑO II</t>
  </si>
  <si>
    <t>LOTE III SUBESTACIONES AÑO III</t>
  </si>
  <si>
    <t>LOTE III SUBESTACIONES AÑO 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</si>
</sst>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" fontId="3" fillId="5" borderId="3" xfId="0" applyNumberFormat="1" applyFont="1" applyFill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0" fontId="2" fillId="2" borderId="0" xfId="0" applyFont="1" applyFill="1"/>
    <xf numFmtId="0" fontId="0" fillId="7" borderId="0" xfId="0" applyFill="1"/>
    <xf numFmtId="0" fontId="0" fillId="8" borderId="0" xfId="0" applyFill="1"/>
    <xf numFmtId="0" fontId="0" fillId="10" borderId="0" xfId="0" applyFill="1"/>
    <xf numFmtId="0" fontId="0" fillId="11" borderId="0" xfId="0" applyFill="1"/>
    <xf numFmtId="49" fontId="4" fillId="4" borderId="8" xfId="0" applyNumberFormat="1" applyFont="1" applyFill="1" applyBorder="1"/>
    <xf numFmtId="3" fontId="3" fillId="0" borderId="3" xfId="0" applyNumberFormat="1" applyFont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9" fontId="0" fillId="0" borderId="0" xfId="0" applyNumberFormat="1"/>
    <xf numFmtId="4" fontId="0" fillId="7" borderId="0" xfId="0" applyNumberFormat="1" applyFill="1"/>
    <xf numFmtId="4" fontId="2" fillId="2" borderId="0" xfId="0" applyNumberFormat="1" applyFont="1" applyFill="1"/>
    <xf numFmtId="49" fontId="3" fillId="7" borderId="0" xfId="0" applyNumberFormat="1" applyFont="1" applyFill="1"/>
    <xf numFmtId="49" fontId="5" fillId="7" borderId="0" xfId="0" applyNumberFormat="1" applyFont="1" applyFill="1" applyAlignment="1">
      <alignment vertical="top" wrapText="1"/>
    </xf>
    <xf numFmtId="164" fontId="0" fillId="7" borderId="0" xfId="0" applyNumberFormat="1" applyFill="1"/>
    <xf numFmtId="49" fontId="5" fillId="8" borderId="0" xfId="0" applyNumberFormat="1" applyFont="1" applyFill="1" applyAlignment="1">
      <alignment vertical="top" wrapText="1"/>
    </xf>
    <xf numFmtId="4" fontId="0" fillId="8" borderId="0" xfId="0" applyNumberFormat="1" applyFill="1"/>
    <xf numFmtId="164" fontId="0" fillId="8" borderId="0" xfId="0" applyNumberFormat="1" applyFill="1"/>
    <xf numFmtId="49" fontId="6" fillId="6" borderId="0" xfId="0" applyNumberFormat="1" applyFont="1" applyFill="1" applyAlignment="1">
      <alignment vertical="top"/>
    </xf>
    <xf numFmtId="49" fontId="6" fillId="10" borderId="0" xfId="0" applyNumberFormat="1" applyFont="1" applyFill="1" applyAlignment="1">
      <alignment vertical="top" wrapText="1"/>
    </xf>
    <xf numFmtId="49" fontId="6" fillId="10" borderId="0" xfId="0" applyNumberFormat="1" applyFont="1" applyFill="1" applyAlignment="1">
      <alignment vertical="top"/>
    </xf>
    <xf numFmtId="4" fontId="6" fillId="10" borderId="0" xfId="0" applyNumberFormat="1" applyFont="1" applyFill="1" applyAlignment="1">
      <alignment vertical="top"/>
    </xf>
    <xf numFmtId="4" fontId="0" fillId="4" borderId="0" xfId="0" applyNumberFormat="1" applyFill="1"/>
    <xf numFmtId="49" fontId="6" fillId="0" borderId="0" xfId="0" applyNumberFormat="1" applyFont="1" applyAlignment="1">
      <alignment vertical="top" wrapText="1"/>
    </xf>
    <xf numFmtId="49" fontId="6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49" fontId="6" fillId="9" borderId="0" xfId="0" applyNumberFormat="1" applyFont="1" applyFill="1" applyAlignment="1">
      <alignment vertical="top" wrapText="1"/>
    </xf>
    <xf numFmtId="49" fontId="6" fillId="9" borderId="0" xfId="0" applyNumberFormat="1" applyFont="1" applyFill="1" applyAlignment="1">
      <alignment vertical="top"/>
    </xf>
    <xf numFmtId="4" fontId="6" fillId="9" borderId="0" xfId="0" applyNumberFormat="1" applyFont="1" applyFill="1" applyAlignment="1">
      <alignment vertical="top"/>
    </xf>
    <xf numFmtId="4" fontId="3" fillId="4" borderId="0" xfId="0" applyNumberFormat="1" applyFont="1" applyFill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J44"/>
  <sheetViews>
    <sheetView tabSelected="1" topLeftCell="A9" workbookViewId="0">
      <selection activeCell="C38" sqref="C38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33.28515625" customWidth="1"/>
    <col min="4" max="4" width="18.7109375" customWidth="1"/>
    <col min="5" max="5" width="27.7109375" style="5" customWidth="1"/>
    <col min="6" max="6" width="18" style="5" bestFit="1" customWidth="1"/>
    <col min="7" max="7" width="22.5703125" style="6" customWidth="1"/>
    <col min="8" max="8" width="19.7109375" bestFit="1" customWidth="1"/>
    <col min="9" max="9" width="18.7109375" style="5" customWidth="1"/>
    <col min="10" max="10" width="15.28515625" bestFit="1" customWidth="1"/>
    <col min="11" max="11" width="15.140625" bestFit="1" customWidth="1"/>
  </cols>
  <sheetData>
    <row r="1" spans="1:10" ht="15.75" thickBot="1" x14ac:dyDescent="0.3">
      <c r="D1" s="4" t="s">
        <v>0</v>
      </c>
      <c r="H1" s="4" t="s">
        <v>1</v>
      </c>
    </row>
    <row r="2" spans="1:10" ht="15.75" thickBot="1" x14ac:dyDescent="0.3">
      <c r="A2" s="19" t="s">
        <v>2</v>
      </c>
      <c r="B2" s="20" t="s">
        <v>43</v>
      </c>
    </row>
    <row r="3" spans="1:10" ht="15" customHeight="1" thickBot="1" x14ac:dyDescent="0.3">
      <c r="A3" s="48" t="s">
        <v>3</v>
      </c>
      <c r="B3" s="49"/>
      <c r="C3" s="50"/>
      <c r="D3" s="7">
        <f>SUM(G:G)</f>
        <v>1418102.2</v>
      </c>
      <c r="E3" s="48" t="s">
        <v>4</v>
      </c>
      <c r="F3" s="49"/>
      <c r="G3" s="50"/>
      <c r="H3" s="7">
        <f>SUM(I:I)</f>
        <v>0</v>
      </c>
    </row>
    <row r="4" spans="1:10" ht="15" customHeight="1" thickBot="1" x14ac:dyDescent="0.3">
      <c r="A4" s="21" t="s">
        <v>5</v>
      </c>
      <c r="B4" s="22">
        <v>0.06</v>
      </c>
      <c r="C4" s="8" t="s">
        <v>6</v>
      </c>
      <c r="D4" s="9">
        <f>ROUND($D$3*B4,2)</f>
        <v>85086.13</v>
      </c>
      <c r="E4" s="10" t="s">
        <v>7</v>
      </c>
      <c r="F4" s="2"/>
      <c r="G4" s="8" t="s">
        <v>6</v>
      </c>
      <c r="H4" s="9">
        <f>ROUND($H$3*F4,2)</f>
        <v>0</v>
      </c>
    </row>
    <row r="5" spans="1:10" ht="15.75" thickBot="1" x14ac:dyDescent="0.3">
      <c r="A5" s="21" t="s">
        <v>8</v>
      </c>
      <c r="B5" s="22">
        <v>0.09</v>
      </c>
      <c r="C5" s="8" t="s">
        <v>9</v>
      </c>
      <c r="D5" s="9">
        <f>ROUND($D$3*B5,2)</f>
        <v>127629.2</v>
      </c>
      <c r="E5" s="10" t="s">
        <v>10</v>
      </c>
      <c r="F5" s="2"/>
      <c r="G5" s="8" t="s">
        <v>9</v>
      </c>
      <c r="H5" s="9">
        <f>ROUND($H$3*F5,2)</f>
        <v>0</v>
      </c>
    </row>
    <row r="6" spans="1:10" ht="15.75" thickBot="1" x14ac:dyDescent="0.3">
      <c r="A6" s="51" t="s">
        <v>11</v>
      </c>
      <c r="B6" s="52"/>
      <c r="C6" s="53"/>
      <c r="D6" s="9">
        <f>SUM(D3,D4,D5)</f>
        <v>1630817.53</v>
      </c>
      <c r="E6" s="51" t="s">
        <v>12</v>
      </c>
      <c r="F6" s="52"/>
      <c r="G6" s="53"/>
      <c r="H6" s="9">
        <f>SUM(H3,H4,H5)</f>
        <v>0</v>
      </c>
      <c r="J6" s="17" t="s">
        <v>40</v>
      </c>
    </row>
    <row r="7" spans="1:10" ht="15.75" thickBot="1" x14ac:dyDescent="0.3">
      <c r="A7" s="23" t="s">
        <v>13</v>
      </c>
      <c r="B7" s="24">
        <v>0.21</v>
      </c>
      <c r="C7" s="8" t="s">
        <v>14</v>
      </c>
      <c r="D7" s="9">
        <f>ROUND($D$6*B7,2)</f>
        <v>342471.67999999999</v>
      </c>
      <c r="E7" s="11" t="s">
        <v>13</v>
      </c>
      <c r="F7" s="12">
        <f>B7</f>
        <v>0.21</v>
      </c>
      <c r="G7" s="8" t="s">
        <v>14</v>
      </c>
      <c r="H7" s="9">
        <f>ROUND($H$6*F7,2)</f>
        <v>0</v>
      </c>
      <c r="J7" s="18" t="s">
        <v>41</v>
      </c>
    </row>
    <row r="8" spans="1:10" ht="15.75" thickBot="1" x14ac:dyDescent="0.3">
      <c r="A8" s="54" t="s">
        <v>15</v>
      </c>
      <c r="B8" s="55"/>
      <c r="C8" s="56"/>
      <c r="D8" s="13">
        <f>SUM(D6:D7)</f>
        <v>1973289.21</v>
      </c>
      <c r="E8" s="54" t="s">
        <v>16</v>
      </c>
      <c r="F8" s="55"/>
      <c r="G8" s="56"/>
      <c r="H8" s="13">
        <f>SUM(H6:H7)</f>
        <v>0</v>
      </c>
    </row>
    <row r="9" spans="1:10" ht="15.75" thickBot="1" x14ac:dyDescent="0.3"/>
    <row r="10" spans="1:10" ht="15.75" thickBot="1" x14ac:dyDescent="0.3">
      <c r="A10" s="25"/>
      <c r="F10" s="46" t="s">
        <v>17</v>
      </c>
      <c r="G10" s="47"/>
      <c r="H10" s="46" t="s">
        <v>18</v>
      </c>
      <c r="I10" s="47"/>
    </row>
    <row r="11" spans="1:10" x14ac:dyDescent="0.25">
      <c r="A11" s="14" t="s">
        <v>19</v>
      </c>
      <c r="B11" s="14" t="s">
        <v>20</v>
      </c>
      <c r="C11" s="14" t="s">
        <v>21</v>
      </c>
      <c r="D11" s="14" t="s">
        <v>22</v>
      </c>
      <c r="E11" s="27" t="s">
        <v>23</v>
      </c>
      <c r="F11" s="27" t="s">
        <v>24</v>
      </c>
      <c r="G11" s="14" t="s">
        <v>25</v>
      </c>
      <c r="H11" s="14" t="s">
        <v>26</v>
      </c>
      <c r="I11" s="14" t="s">
        <v>27</v>
      </c>
    </row>
    <row r="12" spans="1:10" ht="22.5" x14ac:dyDescent="0.25">
      <c r="A12" s="28" t="s">
        <v>48</v>
      </c>
      <c r="B12" s="15"/>
      <c r="C12" s="29" t="s">
        <v>44</v>
      </c>
      <c r="D12" s="15"/>
      <c r="E12" s="26"/>
      <c r="F12" s="26"/>
      <c r="G12" s="30"/>
      <c r="H12" s="15"/>
      <c r="I12" s="26"/>
    </row>
    <row r="13" spans="1:10" x14ac:dyDescent="0.25">
      <c r="A13" s="16" t="s">
        <v>49</v>
      </c>
      <c r="B13" s="16"/>
      <c r="C13" s="31" t="s">
        <v>76</v>
      </c>
      <c r="D13" s="16"/>
      <c r="E13" s="32"/>
      <c r="F13" s="32"/>
      <c r="G13" s="33"/>
      <c r="H13" s="16"/>
      <c r="I13" s="32"/>
    </row>
    <row r="14" spans="1:10" x14ac:dyDescent="0.25">
      <c r="B14" s="34" t="s">
        <v>37</v>
      </c>
      <c r="C14" s="35" t="s">
        <v>31</v>
      </c>
      <c r="D14" s="36" t="s">
        <v>39</v>
      </c>
      <c r="E14" s="37">
        <v>1</v>
      </c>
      <c r="F14" s="37">
        <v>38245.4</v>
      </c>
      <c r="G14" s="38">
        <f>E14*F14</f>
        <v>38245.4</v>
      </c>
      <c r="H14" s="3"/>
      <c r="I14" s="45">
        <f t="shared" ref="I14:I18" si="0">ROUND(E14*H14,2)</f>
        <v>0</v>
      </c>
    </row>
    <row r="15" spans="1:10" x14ac:dyDescent="0.25">
      <c r="B15" s="34" t="s">
        <v>38</v>
      </c>
      <c r="C15" s="35" t="s">
        <v>32</v>
      </c>
      <c r="D15" s="36" t="s">
        <v>39</v>
      </c>
      <c r="E15" s="37">
        <v>3</v>
      </c>
      <c r="F15" s="37">
        <v>33060.050000000003</v>
      </c>
      <c r="G15" s="38">
        <f>E15*F15</f>
        <v>99180.150000000009</v>
      </c>
      <c r="H15" s="3"/>
      <c r="I15" s="45">
        <f t="shared" si="0"/>
        <v>0</v>
      </c>
    </row>
    <row r="16" spans="1:10" ht="22.5" x14ac:dyDescent="0.25">
      <c r="B16" s="34" t="s">
        <v>53</v>
      </c>
      <c r="C16" s="39" t="s">
        <v>33</v>
      </c>
      <c r="D16" s="40" t="s">
        <v>39</v>
      </c>
      <c r="E16" s="41">
        <v>118</v>
      </c>
      <c r="F16" s="41">
        <v>700</v>
      </c>
      <c r="G16" s="38">
        <f t="shared" ref="G16:G18" si="1">ROUND(E16*F16,2)</f>
        <v>82600</v>
      </c>
      <c r="H16" s="3"/>
      <c r="I16" s="45">
        <f t="shared" si="0"/>
        <v>0</v>
      </c>
    </row>
    <row r="17" spans="1:9" ht="22.5" x14ac:dyDescent="0.25">
      <c r="B17" s="34" t="s">
        <v>54</v>
      </c>
      <c r="C17" s="42" t="s">
        <v>34</v>
      </c>
      <c r="D17" s="43" t="s">
        <v>39</v>
      </c>
      <c r="E17" s="44">
        <v>1</v>
      </c>
      <c r="F17" s="44">
        <v>45000</v>
      </c>
      <c r="G17" s="38">
        <f t="shared" si="1"/>
        <v>45000</v>
      </c>
      <c r="H17" s="3"/>
      <c r="I17" s="45">
        <f t="shared" si="0"/>
        <v>0</v>
      </c>
    </row>
    <row r="18" spans="1:9" x14ac:dyDescent="0.25">
      <c r="B18" s="34" t="s">
        <v>55</v>
      </c>
      <c r="C18" s="42" t="s">
        <v>42</v>
      </c>
      <c r="D18" s="43" t="s">
        <v>39</v>
      </c>
      <c r="E18" s="44">
        <v>1</v>
      </c>
      <c r="F18" s="44">
        <v>5000</v>
      </c>
      <c r="G18" s="38">
        <f t="shared" si="1"/>
        <v>5000</v>
      </c>
      <c r="H18" s="3"/>
      <c r="I18" s="45">
        <f t="shared" si="0"/>
        <v>0</v>
      </c>
    </row>
    <row r="19" spans="1:9" ht="22.5" x14ac:dyDescent="0.25">
      <c r="B19" s="34" t="s">
        <v>56</v>
      </c>
      <c r="C19" s="39" t="s">
        <v>35</v>
      </c>
      <c r="D19" s="40" t="s">
        <v>39</v>
      </c>
      <c r="E19" s="41">
        <v>118</v>
      </c>
      <c r="F19" s="41">
        <v>250</v>
      </c>
      <c r="G19" s="38">
        <f t="shared" ref="G19:G20" si="2">ROUND(E19*F19,2)</f>
        <v>29500</v>
      </c>
      <c r="H19" s="3"/>
      <c r="I19" s="45">
        <f t="shared" ref="I19:I20" si="3">ROUND(E19*H19,2)</f>
        <v>0</v>
      </c>
    </row>
    <row r="20" spans="1:9" ht="22.5" x14ac:dyDescent="0.25">
      <c r="B20" s="34" t="s">
        <v>57</v>
      </c>
      <c r="C20" s="42" t="s">
        <v>36</v>
      </c>
      <c r="D20" s="43" t="s">
        <v>39</v>
      </c>
      <c r="E20" s="44">
        <v>1</v>
      </c>
      <c r="F20" s="44">
        <v>55000</v>
      </c>
      <c r="G20" s="38">
        <f t="shared" si="2"/>
        <v>55000</v>
      </c>
      <c r="H20" s="3"/>
      <c r="I20" s="45">
        <f t="shared" si="3"/>
        <v>0</v>
      </c>
    </row>
    <row r="21" spans="1:9" x14ac:dyDescent="0.25">
      <c r="A21" s="16" t="s">
        <v>50</v>
      </c>
      <c r="B21" s="16"/>
      <c r="C21" s="31" t="s">
        <v>77</v>
      </c>
      <c r="D21" s="16"/>
      <c r="E21" s="32"/>
      <c r="F21" s="32"/>
      <c r="G21" s="33"/>
      <c r="H21" s="16"/>
      <c r="I21" s="32"/>
    </row>
    <row r="22" spans="1:9" x14ac:dyDescent="0.25">
      <c r="B22" s="34" t="s">
        <v>58</v>
      </c>
      <c r="C22" s="35" t="s">
        <v>31</v>
      </c>
      <c r="D22" s="36" t="s">
        <v>39</v>
      </c>
      <c r="E22" s="37">
        <v>1</v>
      </c>
      <c r="F22" s="37">
        <v>38245.4</v>
      </c>
      <c r="G22" s="38">
        <f>E22*F22</f>
        <v>38245.4</v>
      </c>
      <c r="H22" s="3"/>
      <c r="I22" s="45">
        <f t="shared" ref="I22:I28" si="4">ROUND(E22*H22,2)</f>
        <v>0</v>
      </c>
    </row>
    <row r="23" spans="1:9" x14ac:dyDescent="0.25">
      <c r="B23" s="34" t="s">
        <v>59</v>
      </c>
      <c r="C23" s="35" t="s">
        <v>32</v>
      </c>
      <c r="D23" s="36" t="s">
        <v>39</v>
      </c>
      <c r="E23" s="37">
        <v>3</v>
      </c>
      <c r="F23" s="37">
        <v>33060.050000000003</v>
      </c>
      <c r="G23" s="38">
        <f>E23*F23</f>
        <v>99180.150000000009</v>
      </c>
      <c r="H23" s="3"/>
      <c r="I23" s="45">
        <f t="shared" si="4"/>
        <v>0</v>
      </c>
    </row>
    <row r="24" spans="1:9" ht="22.5" x14ac:dyDescent="0.25">
      <c r="B24" s="34" t="s">
        <v>60</v>
      </c>
      <c r="C24" s="39" t="s">
        <v>33</v>
      </c>
      <c r="D24" s="40" t="s">
        <v>39</v>
      </c>
      <c r="E24" s="41">
        <v>118</v>
      </c>
      <c r="F24" s="41">
        <v>700</v>
      </c>
      <c r="G24" s="38">
        <f t="shared" ref="G24:G28" si="5">ROUND(E24*F24,2)</f>
        <v>82600</v>
      </c>
      <c r="H24" s="3"/>
      <c r="I24" s="45">
        <f t="shared" si="4"/>
        <v>0</v>
      </c>
    </row>
    <row r="25" spans="1:9" ht="22.5" x14ac:dyDescent="0.25">
      <c r="B25" s="34" t="s">
        <v>61</v>
      </c>
      <c r="C25" s="42" t="s">
        <v>34</v>
      </c>
      <c r="D25" s="43" t="s">
        <v>39</v>
      </c>
      <c r="E25" s="44">
        <v>1</v>
      </c>
      <c r="F25" s="44">
        <v>45000</v>
      </c>
      <c r="G25" s="38">
        <f t="shared" si="5"/>
        <v>45000</v>
      </c>
      <c r="H25" s="3"/>
      <c r="I25" s="45">
        <f t="shared" si="4"/>
        <v>0</v>
      </c>
    </row>
    <row r="26" spans="1:9" x14ac:dyDescent="0.25">
      <c r="B26" s="34" t="s">
        <v>62</v>
      </c>
      <c r="C26" s="42" t="s">
        <v>42</v>
      </c>
      <c r="D26" s="43" t="s">
        <v>39</v>
      </c>
      <c r="E26" s="44">
        <v>1</v>
      </c>
      <c r="F26" s="44">
        <v>5000</v>
      </c>
      <c r="G26" s="38">
        <f t="shared" si="5"/>
        <v>5000</v>
      </c>
      <c r="H26" s="3"/>
      <c r="I26" s="45">
        <f t="shared" si="4"/>
        <v>0</v>
      </c>
    </row>
    <row r="27" spans="1:9" ht="22.5" x14ac:dyDescent="0.25">
      <c r="B27" s="34" t="s">
        <v>63</v>
      </c>
      <c r="C27" s="39" t="s">
        <v>35</v>
      </c>
      <c r="D27" s="40" t="s">
        <v>39</v>
      </c>
      <c r="E27" s="41">
        <v>118</v>
      </c>
      <c r="F27" s="41">
        <v>250</v>
      </c>
      <c r="G27" s="38">
        <f t="shared" si="5"/>
        <v>29500</v>
      </c>
      <c r="H27" s="3"/>
      <c r="I27" s="45">
        <f t="shared" si="4"/>
        <v>0</v>
      </c>
    </row>
    <row r="28" spans="1:9" ht="22.5" x14ac:dyDescent="0.25">
      <c r="B28" s="34" t="s">
        <v>64</v>
      </c>
      <c r="C28" s="42" t="s">
        <v>36</v>
      </c>
      <c r="D28" s="43" t="s">
        <v>39</v>
      </c>
      <c r="E28" s="44">
        <v>1</v>
      </c>
      <c r="F28" s="44">
        <v>55000</v>
      </c>
      <c r="G28" s="38">
        <f t="shared" si="5"/>
        <v>55000</v>
      </c>
      <c r="H28" s="3"/>
      <c r="I28" s="45">
        <f t="shared" si="4"/>
        <v>0</v>
      </c>
    </row>
    <row r="29" spans="1:9" x14ac:dyDescent="0.25">
      <c r="A29" s="16" t="s">
        <v>51</v>
      </c>
      <c r="B29" s="16"/>
      <c r="C29" s="31" t="s">
        <v>78</v>
      </c>
      <c r="D29" s="16"/>
      <c r="E29" s="32"/>
      <c r="F29" s="32"/>
      <c r="G29" s="33"/>
      <c r="H29" s="16"/>
      <c r="I29" s="32"/>
    </row>
    <row r="30" spans="1:9" x14ac:dyDescent="0.25">
      <c r="B30" s="34" t="s">
        <v>65</v>
      </c>
      <c r="C30" s="35" t="s">
        <v>31</v>
      </c>
      <c r="D30" s="36" t="s">
        <v>39</v>
      </c>
      <c r="E30" s="37">
        <v>1</v>
      </c>
      <c r="F30" s="37">
        <v>38245.4</v>
      </c>
      <c r="G30" s="38">
        <f>E30*F30</f>
        <v>38245.4</v>
      </c>
      <c r="H30" s="3"/>
      <c r="I30" s="45">
        <f t="shared" ref="I30:I36" si="6">ROUND(E30*H30,2)</f>
        <v>0</v>
      </c>
    </row>
    <row r="31" spans="1:9" x14ac:dyDescent="0.25">
      <c r="B31" s="34" t="s">
        <v>66</v>
      </c>
      <c r="C31" s="35" t="s">
        <v>32</v>
      </c>
      <c r="D31" s="36" t="s">
        <v>39</v>
      </c>
      <c r="E31" s="37">
        <v>3</v>
      </c>
      <c r="F31" s="37">
        <v>33060.050000000003</v>
      </c>
      <c r="G31" s="38">
        <f>E31*F31</f>
        <v>99180.150000000009</v>
      </c>
      <c r="H31" s="3"/>
      <c r="I31" s="45">
        <f t="shared" si="6"/>
        <v>0</v>
      </c>
    </row>
    <row r="32" spans="1:9" ht="22.5" x14ac:dyDescent="0.25">
      <c r="B32" s="34" t="s">
        <v>45</v>
      </c>
      <c r="C32" s="39" t="s">
        <v>33</v>
      </c>
      <c r="D32" s="40" t="s">
        <v>39</v>
      </c>
      <c r="E32" s="41">
        <v>118</v>
      </c>
      <c r="F32" s="41">
        <v>700</v>
      </c>
      <c r="G32" s="38">
        <f t="shared" ref="G32:G36" si="7">ROUND(E32*F32,2)</f>
        <v>82600</v>
      </c>
      <c r="H32" s="3"/>
      <c r="I32" s="45">
        <f t="shared" si="6"/>
        <v>0</v>
      </c>
    </row>
    <row r="33" spans="1:9" ht="22.5" x14ac:dyDescent="0.25">
      <c r="B33" s="34" t="s">
        <v>46</v>
      </c>
      <c r="C33" s="42" t="s">
        <v>34</v>
      </c>
      <c r="D33" s="43" t="s">
        <v>39</v>
      </c>
      <c r="E33" s="44">
        <v>1</v>
      </c>
      <c r="F33" s="44">
        <v>45000</v>
      </c>
      <c r="G33" s="38">
        <f t="shared" si="7"/>
        <v>45000</v>
      </c>
      <c r="H33" s="3"/>
      <c r="I33" s="45">
        <f t="shared" si="6"/>
        <v>0</v>
      </c>
    </row>
    <row r="34" spans="1:9" x14ac:dyDescent="0.25">
      <c r="B34" s="34" t="s">
        <v>47</v>
      </c>
      <c r="C34" s="42" t="s">
        <v>42</v>
      </c>
      <c r="D34" s="43" t="s">
        <v>39</v>
      </c>
      <c r="E34" s="44">
        <v>1</v>
      </c>
      <c r="F34" s="44">
        <v>5000</v>
      </c>
      <c r="G34" s="38">
        <f t="shared" si="7"/>
        <v>5000</v>
      </c>
      <c r="H34" s="3"/>
      <c r="I34" s="45">
        <f t="shared" si="6"/>
        <v>0</v>
      </c>
    </row>
    <row r="35" spans="1:9" ht="22.5" x14ac:dyDescent="0.25">
      <c r="B35" s="34" t="s">
        <v>67</v>
      </c>
      <c r="C35" s="39" t="s">
        <v>35</v>
      </c>
      <c r="D35" s="40" t="s">
        <v>39</v>
      </c>
      <c r="E35" s="41">
        <v>118</v>
      </c>
      <c r="F35" s="41">
        <v>250</v>
      </c>
      <c r="G35" s="38">
        <f t="shared" si="7"/>
        <v>29500</v>
      </c>
      <c r="H35" s="3"/>
      <c r="I35" s="45">
        <f t="shared" si="6"/>
        <v>0</v>
      </c>
    </row>
    <row r="36" spans="1:9" ht="22.5" x14ac:dyDescent="0.25">
      <c r="B36" s="34" t="s">
        <v>68</v>
      </c>
      <c r="C36" s="42" t="s">
        <v>36</v>
      </c>
      <c r="D36" s="43" t="s">
        <v>39</v>
      </c>
      <c r="E36" s="44">
        <v>1</v>
      </c>
      <c r="F36" s="44">
        <v>55000</v>
      </c>
      <c r="G36" s="38">
        <f t="shared" si="7"/>
        <v>55000</v>
      </c>
      <c r="H36" s="3"/>
      <c r="I36" s="45">
        <f t="shared" si="6"/>
        <v>0</v>
      </c>
    </row>
    <row r="37" spans="1:9" x14ac:dyDescent="0.25">
      <c r="A37" s="16" t="s">
        <v>52</v>
      </c>
      <c r="B37" s="16"/>
      <c r="C37" s="31" t="s">
        <v>79</v>
      </c>
      <c r="D37" s="16"/>
      <c r="E37" s="32"/>
      <c r="F37" s="32"/>
      <c r="G37" s="33"/>
      <c r="H37" s="16"/>
      <c r="I37" s="32"/>
    </row>
    <row r="38" spans="1:9" x14ac:dyDescent="0.25">
      <c r="B38" s="34" t="s">
        <v>69</v>
      </c>
      <c r="C38" s="35" t="s">
        <v>31</v>
      </c>
      <c r="D38" s="36" t="s">
        <v>39</v>
      </c>
      <c r="E38" s="37">
        <v>1</v>
      </c>
      <c r="F38" s="37">
        <v>38245.4</v>
      </c>
      <c r="G38" s="38">
        <f>E38*F38</f>
        <v>38245.4</v>
      </c>
      <c r="H38" s="3"/>
      <c r="I38" s="45">
        <f t="shared" ref="I38:I44" si="8">ROUND(E38*H38,2)</f>
        <v>0</v>
      </c>
    </row>
    <row r="39" spans="1:9" x14ac:dyDescent="0.25">
      <c r="B39" s="34" t="s">
        <v>70</v>
      </c>
      <c r="C39" s="35" t="s">
        <v>32</v>
      </c>
      <c r="D39" s="36" t="s">
        <v>39</v>
      </c>
      <c r="E39" s="37">
        <v>3</v>
      </c>
      <c r="F39" s="37">
        <v>33060.050000000003</v>
      </c>
      <c r="G39" s="38">
        <f>E39*F39</f>
        <v>99180.150000000009</v>
      </c>
      <c r="H39" s="3"/>
      <c r="I39" s="45">
        <f t="shared" si="8"/>
        <v>0</v>
      </c>
    </row>
    <row r="40" spans="1:9" ht="22.5" x14ac:dyDescent="0.25">
      <c r="B40" s="34" t="s">
        <v>71</v>
      </c>
      <c r="C40" s="39" t="s">
        <v>33</v>
      </c>
      <c r="D40" s="40" t="s">
        <v>39</v>
      </c>
      <c r="E40" s="41">
        <v>118</v>
      </c>
      <c r="F40" s="41">
        <v>700</v>
      </c>
      <c r="G40" s="38">
        <f t="shared" ref="G40:G44" si="9">ROUND(E40*F40,2)</f>
        <v>82600</v>
      </c>
      <c r="H40" s="3"/>
      <c r="I40" s="45">
        <f t="shared" si="8"/>
        <v>0</v>
      </c>
    </row>
    <row r="41" spans="1:9" ht="22.5" x14ac:dyDescent="0.25">
      <c r="B41" s="34" t="s">
        <v>72</v>
      </c>
      <c r="C41" s="42" t="s">
        <v>34</v>
      </c>
      <c r="D41" s="43" t="s">
        <v>39</v>
      </c>
      <c r="E41" s="44">
        <v>1</v>
      </c>
      <c r="F41" s="44">
        <v>45000</v>
      </c>
      <c r="G41" s="38">
        <f t="shared" si="9"/>
        <v>45000</v>
      </c>
      <c r="H41" s="3"/>
      <c r="I41" s="45">
        <f t="shared" si="8"/>
        <v>0</v>
      </c>
    </row>
    <row r="42" spans="1:9" x14ac:dyDescent="0.25">
      <c r="B42" s="34" t="s">
        <v>73</v>
      </c>
      <c r="C42" s="42" t="s">
        <v>42</v>
      </c>
      <c r="D42" s="43" t="s">
        <v>39</v>
      </c>
      <c r="E42" s="44">
        <v>1</v>
      </c>
      <c r="F42" s="44">
        <v>5000</v>
      </c>
      <c r="G42" s="38">
        <f t="shared" si="9"/>
        <v>5000</v>
      </c>
      <c r="H42" s="3"/>
      <c r="I42" s="45">
        <f t="shared" si="8"/>
        <v>0</v>
      </c>
    </row>
    <row r="43" spans="1:9" ht="22.5" x14ac:dyDescent="0.25">
      <c r="B43" s="34" t="s">
        <v>74</v>
      </c>
      <c r="C43" s="39" t="s">
        <v>35</v>
      </c>
      <c r="D43" s="40" t="s">
        <v>39</v>
      </c>
      <c r="E43" s="41">
        <v>118</v>
      </c>
      <c r="F43" s="41">
        <v>250</v>
      </c>
      <c r="G43" s="38">
        <f t="shared" si="9"/>
        <v>29500</v>
      </c>
      <c r="H43" s="3"/>
      <c r="I43" s="45">
        <f t="shared" si="8"/>
        <v>0</v>
      </c>
    </row>
    <row r="44" spans="1:9" ht="22.5" x14ac:dyDescent="0.25">
      <c r="B44" s="34" t="s">
        <v>75</v>
      </c>
      <c r="C44" s="42" t="s">
        <v>36</v>
      </c>
      <c r="D44" s="43" t="s">
        <v>39</v>
      </c>
      <c r="E44" s="44">
        <v>1</v>
      </c>
      <c r="F44" s="44">
        <v>55000</v>
      </c>
      <c r="G44" s="38">
        <f t="shared" si="9"/>
        <v>55000</v>
      </c>
      <c r="H44" s="3"/>
      <c r="I44" s="45">
        <f t="shared" si="8"/>
        <v>0</v>
      </c>
    </row>
  </sheetData>
  <sheetProtection algorithmName="SHA-512" hashValue="0XQ4oyGXePDGj3TgD5Y3W6JqcPTdzdKs13Lm/cD8+9ZJvKGcMVXYAwrv3rIfm/LEu0m93jmcg3hjK/792MVIFw==" saltValue="XZaQPC1+utAvuhyzQe4NfQ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20" sqref="B20"/>
    </sheetView>
  </sheetViews>
  <sheetFormatPr baseColWidth="10" defaultColWidth="11.42578125" defaultRowHeight="15" x14ac:dyDescent="0.25"/>
  <cols>
    <col min="2" max="2" width="67.7109375" customWidth="1"/>
  </cols>
  <sheetData>
    <row r="1" spans="2:2" ht="15.75" thickBot="1" x14ac:dyDescent="0.3">
      <c r="B1" s="1" t="s">
        <v>28</v>
      </c>
    </row>
    <row r="2" spans="2:2" ht="15.75" thickBot="1" x14ac:dyDescent="0.3">
      <c r="B2" s="1" t="s">
        <v>29</v>
      </c>
    </row>
    <row r="3" spans="2:2" ht="15.75" thickBot="1" x14ac:dyDescent="0.3">
      <c r="B3" s="1" t="s">
        <v>30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2024-11-25T10:18:21Z</dcterms:created>
  <dcterms:modified xsi:type="dcterms:W3CDTF">2024-11-26T12:59:29Z</dcterms:modified>
  <cp:category/>
  <cp:contentStatus/>
</cp:coreProperties>
</file>