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396559AE-A850-415E-B9BC-A81377F9F0AD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60" i="1"/>
  <c r="I62" i="1"/>
  <c r="I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60" i="1"/>
  <c r="G62" i="1"/>
  <c r="G14" i="1"/>
  <c r="F7" i="1" l="1"/>
  <c r="H3" i="1" l="1"/>
  <c r="D3" i="1"/>
  <c r="D4" i="1" s="1"/>
  <c r="H5" i="1" l="1"/>
  <c r="H4" i="1"/>
  <c r="D5" i="1"/>
  <c r="D6" i="1" s="1"/>
  <c r="D7" i="1" s="1"/>
  <c r="D8" i="1" s="1"/>
  <c r="H6" i="1" l="1"/>
  <c r="H7" i="1" s="1"/>
  <c r="H8" i="1" s="1"/>
</calcChain>
</file>

<file path=xl/sharedStrings.xml><?xml version="1.0" encoding="utf-8"?>
<sst xmlns="http://schemas.openxmlformats.org/spreadsheetml/2006/main" count="191" uniqueCount="142">
  <si>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</si>
  <si>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</si>
  <si>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</si>
  <si>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</si>
  <si>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</si>
  <si>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</si>
  <si>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</si>
  <si>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</si>
  <si>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</si>
  <si>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</si>
  <si>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</si>
  <si>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</si>
  <si>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</si>
  <si>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</si>
  <si>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</si>
  <si>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</si>
  <si>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</si>
  <si>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</si>
  <si>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</si>
  <si>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</si>
  <si>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</si>
  <si>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</si>
  <si>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</si>
  <si>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</si>
  <si>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</si>
  <si>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</si>
  <si>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</si>
  <si>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</si>
  <si>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</si>
  <si>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</si>
  <si>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</si>
  <si>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</si>
  <si>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</si>
  <si>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</si>
  <si>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T</t>
  </si>
  <si>
    <t>C1</t>
  </si>
  <si>
    <t>UC10</t>
  </si>
  <si>
    <t>UC11</t>
  </si>
  <si>
    <t>UC12</t>
  </si>
  <si>
    <t>UC13</t>
  </si>
  <si>
    <t>UC14</t>
  </si>
  <si>
    <t>UC15</t>
  </si>
  <si>
    <t>ud</t>
  </si>
  <si>
    <t>ASISTENCIA EN ESTACIÓN</t>
  </si>
  <si>
    <t>1.3</t>
  </si>
  <si>
    <t>UC16</t>
  </si>
  <si>
    <t>UC17</t>
  </si>
  <si>
    <t>UC18</t>
  </si>
  <si>
    <t>UC19</t>
  </si>
  <si>
    <t>UC20</t>
  </si>
  <si>
    <t>UC21</t>
  </si>
  <si>
    <t>UC22</t>
  </si>
  <si>
    <t>UC23</t>
  </si>
  <si>
    <t>UC24</t>
  </si>
  <si>
    <t>UC25</t>
  </si>
  <si>
    <t>UC26</t>
  </si>
  <si>
    <t>UC27</t>
  </si>
  <si>
    <t>UC28</t>
  </si>
  <si>
    <t>UC29</t>
  </si>
  <si>
    <t>UC30</t>
  </si>
  <si>
    <t>UC31</t>
  </si>
  <si>
    <t>UC32</t>
  </si>
  <si>
    <t>UC33</t>
  </si>
  <si>
    <t>UC34</t>
  </si>
  <si>
    <t>UC35</t>
  </si>
  <si>
    <t>UC36</t>
  </si>
  <si>
    <t>UC37</t>
  </si>
  <si>
    <t>UC38</t>
  </si>
  <si>
    <t>UC39</t>
  </si>
  <si>
    <t>UC40</t>
  </si>
  <si>
    <t>UC41</t>
  </si>
  <si>
    <t>UC42</t>
  </si>
  <si>
    <t>UC43</t>
  </si>
  <si>
    <t>UC44</t>
  </si>
  <si>
    <t>UC45</t>
  </si>
  <si>
    <t>UC46</t>
  </si>
  <si>
    <r>
      <t>La columna "</t>
    </r>
    <r>
      <rPr>
        <b/>
        <i/>
        <sz val="11"/>
        <color theme="1"/>
        <rFont val="Calibri"/>
        <family val="2"/>
        <scheme val="minor"/>
      </rPr>
      <t>Precio Un Ofertante</t>
    </r>
    <r>
      <rPr>
        <i/>
        <sz val="11"/>
        <color theme="1"/>
        <rFont val="Calibri"/>
        <family val="2"/>
        <scheme val="minor"/>
      </rPr>
      <t>" debe rellenarse empleando únicamente 2 decimales y en ningún caso podrá superar el valor indicado en "</t>
    </r>
    <r>
      <rPr>
        <b/>
        <i/>
        <sz val="11"/>
        <color theme="1"/>
        <rFont val="Calibri"/>
        <family val="2"/>
        <scheme val="minor"/>
      </rPr>
      <t>Precio Un Licitación</t>
    </r>
    <r>
      <rPr>
        <i/>
        <sz val="11"/>
        <color theme="1"/>
        <rFont val="Calibri"/>
        <family val="2"/>
        <scheme val="minor"/>
      </rPr>
      <t>"</t>
    </r>
  </si>
  <si>
    <t>REPARACIONES INTERFONÍA Y TELEFONÍA SELECTIVA</t>
  </si>
  <si>
    <t>EQUIPOS INTERFONÍA</t>
  </si>
  <si>
    <t>UC1</t>
  </si>
  <si>
    <t>TARJETA 304-002b ETL-304</t>
  </si>
  <si>
    <t>UC2</t>
  </si>
  <si>
    <t>TARJETA 304-004b MCU-304</t>
  </si>
  <si>
    <t>UC3</t>
  </si>
  <si>
    <t>TARJETA 304-007b MI-304</t>
  </si>
  <si>
    <t>UC4</t>
  </si>
  <si>
    <t>TARJETA 304-016b PÚBLICO VT-IV333</t>
  </si>
  <si>
    <t>UC5</t>
  </si>
  <si>
    <t>TARJETA 304-012 AGENTE VT-IG304</t>
  </si>
  <si>
    <t>UC6</t>
  </si>
  <si>
    <t>UC7</t>
  </si>
  <si>
    <t>TARJETA ELECTRON. INTERF. PUBLICO A-45</t>
  </si>
  <si>
    <t>UC8</t>
  </si>
  <si>
    <t>UC9</t>
  </si>
  <si>
    <t>TARJ. INTERF. IP REV. W1600 CONC. AZUL</t>
  </si>
  <si>
    <t>TARJ. INTERF. W1600 INTERMIC CABLE PLANO</t>
  </si>
  <si>
    <t>TARJ.INTERF W1600 CONECT BLANCO C/ADAPTA</t>
  </si>
  <si>
    <t>TARJ. INTERF. IP REV. W1600 CONC. BLANCO</t>
  </si>
  <si>
    <t>TARJ. INTERF REV. W-1600 OCTOGONAL</t>
  </si>
  <si>
    <t>INTERFONO W1600 COMPLETO</t>
  </si>
  <si>
    <t>INTERFONO REVENGA POSTE PMR</t>
  </si>
  <si>
    <t xml:space="preserve">TARJETA INTERFONO IP IPFON BAS </t>
  </si>
  <si>
    <t>MÓDULO AMPINTER</t>
  </si>
  <si>
    <t>ELECTRÓNICA BUCLE INDUCTIVO AMPETRONIC HLS-DM2</t>
  </si>
  <si>
    <t>C2</t>
  </si>
  <si>
    <t>EQUIPOS TELEFONÍA SELECTIVA</t>
  </si>
  <si>
    <t>TELÉFONO CTC-1</t>
  </si>
  <si>
    <t>TELÉFONO BC SIN TECLADO 2 HILOS</t>
  </si>
  <si>
    <t>MÓDULO MODLIN P-2003</t>
  </si>
  <si>
    <t>MÓDULO SENCON P-2004</t>
  </si>
  <si>
    <t>MÓDULO SENPNL P-2006</t>
  </si>
  <si>
    <t>MÓDULO GENLLA P-2002</t>
  </si>
  <si>
    <t>MÓDULO DE PUPITRE PUPI-90 P-939</t>
  </si>
  <si>
    <t>MÓDULO BACMET P-947</t>
  </si>
  <si>
    <t>MÓDULO P-903 POPEUR</t>
  </si>
  <si>
    <t>MÓDULO P-904 LINEUR</t>
  </si>
  <si>
    <t>MÓDULO P-905 SELEUR SIN SELECTOR</t>
  </si>
  <si>
    <t>MÓDULO P-940 PIÑEUR</t>
  </si>
  <si>
    <t>MÓDULO REPMET P-951</t>
  </si>
  <si>
    <t>MÓDULO P-937 TEMPORIZADOR LLAMADA/CADENCIADOR TLLCAD</t>
  </si>
  <si>
    <t>MÓDULO DECEUR P-907</t>
  </si>
  <si>
    <t xml:space="preserve">MÓDULO DUPLEUR P-918 </t>
  </si>
  <si>
    <t>MÓDULO TLLCAD P-937</t>
  </si>
  <si>
    <t>TELÉFONO TELPIN I</t>
  </si>
  <si>
    <t>TELÉFONO TELPIN II</t>
  </si>
  <si>
    <t>TELÉFONO TELPIN III</t>
  </si>
  <si>
    <t>PUPITRE JEFE ESTACION REINSA 90</t>
  </si>
  <si>
    <t>TARJETA TELEFONIA PIÑON TELPIN II</t>
  </si>
  <si>
    <t>TELÉFONOS DE PIÑÓN TELAM</t>
  </si>
  <si>
    <t>C3</t>
  </si>
  <si>
    <t>REPARACIÓN CON PRESENCIA FÍSICA EN ESTACIÓN. PRECIO POR HORA</t>
  </si>
  <si>
    <t>1.4</t>
  </si>
  <si>
    <t>C4</t>
  </si>
  <si>
    <t>REPOSICIONES INTERFONÍA Y TELEFONÍA SELECTIVA</t>
  </si>
  <si>
    <t>REPOSICIÓN ELEMENTOS NO REPARABLES</t>
  </si>
  <si>
    <t>El elemento UC46 es una partida fija sobre la que no es necesario proponer precio de licitación</t>
  </si>
  <si>
    <r>
      <t xml:space="preserve">Cualquier importe no aceptado se indicará con un sombreado en ROJO. El importe correspondiente deberá ser CORREGIDO. En caso contrario la oferta será </t>
    </r>
    <r>
      <rPr>
        <b/>
        <i/>
        <sz val="11"/>
        <color theme="1"/>
        <rFont val="Calibri"/>
        <family val="2"/>
        <scheme val="minor"/>
      </rPr>
      <t>DESESTIMADA</t>
    </r>
    <r>
      <rPr>
        <i/>
        <sz val="11"/>
        <color theme="1"/>
        <rFont val="Calibri"/>
        <family val="2"/>
        <scheme val="minor"/>
      </rPr>
      <t>.</t>
    </r>
  </si>
  <si>
    <t>TARJ. INTERF. VT-IM 1409 2 AGUJEROS</t>
  </si>
  <si>
    <t>TAR. INT. VT-IM 1409 CT. VERDE ULT. VERS</t>
  </si>
  <si>
    <t>T.INTERF VT-1409-01-REV D CONECTOR VERDE</t>
  </si>
  <si>
    <t>TARJ. INTF. VISATEL VT-IM 1409 CT. GRIS</t>
  </si>
  <si>
    <t>TARJ. INTERF. VISATEL METTAS L10B Y MSUR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</si>
</sst>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4" fontId="0" fillId="0" borderId="0" xfId="0" applyNumberFormat="1"/>
    <xf numFmtId="164" fontId="0" fillId="0" borderId="0" xfId="0" applyNumberFormat="1"/>
    <xf numFmtId="0" fontId="0" fillId="0" borderId="0" xfId="0" applyProtection="1">
      <protection locked="0"/>
    </xf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5" fillId="0" borderId="0" xfId="0" applyFont="1"/>
    <xf numFmtId="4" fontId="3" fillId="3" borderId="0" xfId="0" applyNumberFormat="1" applyFont="1" applyFill="1" applyProtection="1">
      <protection locked="0"/>
    </xf>
    <xf numFmtId="4" fontId="0" fillId="4" borderId="0" xfId="0" applyNumberFormat="1" applyFill="1" applyProtection="1">
      <protection locked="0"/>
    </xf>
    <xf numFmtId="10" fontId="3" fillId="3" borderId="4" xfId="0" quotePrefix="1" applyNumberFormat="1" applyFont="1" applyFill="1" applyBorder="1" applyProtection="1">
      <protection locked="0"/>
    </xf>
    <xf numFmtId="4" fontId="0" fillId="0" borderId="0" xfId="0" applyNumberFormat="1" applyProtection="1">
      <protection locked="0"/>
    </xf>
    <xf numFmtId="0" fontId="6" fillId="6" borderId="0" xfId="0" applyFont="1" applyFill="1"/>
    <xf numFmtId="49" fontId="5" fillId="0" borderId="0" xfId="0" applyNumberFormat="1" applyFont="1"/>
    <xf numFmtId="1" fontId="0" fillId="0" borderId="0" xfId="0" applyNumberFormat="1"/>
    <xf numFmtId="4" fontId="0" fillId="4" borderId="0" xfId="0" applyNumberFormat="1" applyFill="1"/>
    <xf numFmtId="4" fontId="0" fillId="3" borderId="0" xfId="0" applyNumberFormat="1" applyFill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62"/>
  <sheetViews>
    <sheetView tabSelected="1" zoomScale="85" zoomScaleNormal="85" workbookViewId="0"/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70.85546875" customWidth="1"/>
    <col min="4" max="4" width="18.7109375" customWidth="1"/>
    <col min="5" max="5" width="27.7109375" style="2" customWidth="1"/>
    <col min="6" max="6" width="18" style="2" bestFit="1" customWidth="1"/>
    <col min="7" max="7" width="22.5703125" style="3" customWidth="1"/>
    <col min="8" max="8" width="19.7109375" bestFit="1" customWidth="1"/>
    <col min="9" max="9" width="18.7109375" style="2" customWidth="1"/>
    <col min="10" max="10" width="13.85546875" bestFit="1" customWidth="1"/>
    <col min="11" max="11" width="15.140625" bestFit="1" customWidth="1"/>
  </cols>
  <sheetData>
    <row r="1" spans="1:11" ht="15.75" thickBot="1" x14ac:dyDescent="0.3">
      <c r="D1" s="5" t="s">
        <v>0</v>
      </c>
      <c r="H1" s="5" t="s">
        <v>1</v>
      </c>
    </row>
    <row r="2" spans="1:11" ht="15.75" thickBot="1" x14ac:dyDescent="0.3">
      <c r="A2" s="6" t="s">
        <v>2</v>
      </c>
      <c r="B2" s="7">
        <v>3</v>
      </c>
    </row>
    <row r="3" spans="1:11" ht="15" customHeight="1" thickBot="1" x14ac:dyDescent="0.3">
      <c r="A3" s="34" t="s">
        <v>3</v>
      </c>
      <c r="B3" s="35"/>
      <c r="C3" s="36"/>
      <c r="D3" s="8">
        <f>SUM(G:G)</f>
        <v>186745.71999999997</v>
      </c>
      <c r="E3" s="34" t="s">
        <v>4</v>
      </c>
      <c r="F3" s="35"/>
      <c r="G3" s="36"/>
      <c r="H3" s="8">
        <f>SUM(I:I)</f>
        <v>8695.65</v>
      </c>
    </row>
    <row r="4" spans="1:11" ht="15" customHeight="1" thickBot="1" x14ac:dyDescent="0.3">
      <c r="A4" s="9" t="s">
        <v>5</v>
      </c>
      <c r="B4" s="10">
        <v>0.06</v>
      </c>
      <c r="C4" s="11" t="s">
        <v>6</v>
      </c>
      <c r="D4" s="12">
        <f>ROUND($D$3*B4,2)</f>
        <v>11204.74</v>
      </c>
      <c r="E4" s="13" t="s">
        <v>7</v>
      </c>
      <c r="F4" s="25"/>
      <c r="G4" s="11" t="s">
        <v>6</v>
      </c>
      <c r="H4" s="12">
        <f>ROUND($H$3*F4,2)</f>
        <v>0</v>
      </c>
    </row>
    <row r="5" spans="1:11" ht="15.75" thickBot="1" x14ac:dyDescent="0.3">
      <c r="A5" s="9" t="s">
        <v>8</v>
      </c>
      <c r="B5" s="10">
        <v>0.09</v>
      </c>
      <c r="C5" s="11" t="s">
        <v>9</v>
      </c>
      <c r="D5" s="12">
        <f>ROUND($D$3*B5,2)</f>
        <v>16807.11</v>
      </c>
      <c r="E5" s="13" t="s">
        <v>10</v>
      </c>
      <c r="F5" s="25"/>
      <c r="G5" s="11" t="s">
        <v>9</v>
      </c>
      <c r="H5" s="12">
        <f>ROUND($H$3*F5,2)</f>
        <v>0</v>
      </c>
    </row>
    <row r="6" spans="1:11" ht="15.75" thickBot="1" x14ac:dyDescent="0.3">
      <c r="A6" s="37" t="s">
        <v>11</v>
      </c>
      <c r="B6" s="38"/>
      <c r="C6" s="39"/>
      <c r="D6" s="12">
        <f>SUM(D3,D4,D5)</f>
        <v>214757.56999999995</v>
      </c>
      <c r="E6" s="37" t="s">
        <v>12</v>
      </c>
      <c r="F6" s="38"/>
      <c r="G6" s="39"/>
      <c r="H6" s="12">
        <f>SUM(H3,H4,H5)</f>
        <v>8695.65</v>
      </c>
    </row>
    <row r="7" spans="1:11" ht="15.75" thickBot="1" x14ac:dyDescent="0.3">
      <c r="A7" s="14" t="s">
        <v>13</v>
      </c>
      <c r="B7" s="15">
        <v>0.21</v>
      </c>
      <c r="C7" s="11" t="s">
        <v>14</v>
      </c>
      <c r="D7" s="12">
        <f>ROUND($D$6*B7,2)</f>
        <v>45099.09</v>
      </c>
      <c r="E7" s="16" t="s">
        <v>13</v>
      </c>
      <c r="F7" s="17">
        <f>B7</f>
        <v>0.21</v>
      </c>
      <c r="G7" s="11" t="s">
        <v>14</v>
      </c>
      <c r="H7" s="12">
        <f>ROUND($H$6*F7,2)</f>
        <v>1826.09</v>
      </c>
    </row>
    <row r="8" spans="1:11" ht="15.75" thickBot="1" x14ac:dyDescent="0.3">
      <c r="A8" s="40" t="s">
        <v>15</v>
      </c>
      <c r="B8" s="41"/>
      <c r="C8" s="42"/>
      <c r="D8" s="18">
        <f>SUM(D6:D7)</f>
        <v>259856.65999999995</v>
      </c>
      <c r="E8" s="40" t="s">
        <v>16</v>
      </c>
      <c r="F8" s="41"/>
      <c r="G8" s="42"/>
      <c r="H8" s="18">
        <f>SUM(H6:H7)</f>
        <v>10521.74</v>
      </c>
    </row>
    <row r="9" spans="1:11" ht="15.75" thickBot="1" x14ac:dyDescent="0.3"/>
    <row r="10" spans="1:11" ht="15.75" thickBot="1" x14ac:dyDescent="0.3">
      <c r="A10" s="19"/>
      <c r="F10" s="32" t="s">
        <v>17</v>
      </c>
      <c r="G10" s="33"/>
      <c r="H10" s="32" t="s">
        <v>18</v>
      </c>
      <c r="I10" s="33"/>
    </row>
    <row r="11" spans="1:11" x14ac:dyDescent="0.25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11" s="4" customFormat="1" x14ac:dyDescent="0.25">
      <c r="A12" s="28" t="s">
        <v>28</v>
      </c>
      <c r="B12" s="28" t="s">
        <v>34</v>
      </c>
      <c r="C12" s="28" t="s">
        <v>77</v>
      </c>
      <c r="D12" s="29"/>
      <c r="E12" s="2"/>
      <c r="F12" s="2"/>
      <c r="G12" s="2"/>
      <c r="H12" s="2"/>
      <c r="I12" s="2"/>
    </row>
    <row r="13" spans="1:11" s="4" customFormat="1" x14ac:dyDescent="0.25">
      <c r="A13" s="28" t="s">
        <v>29</v>
      </c>
      <c r="B13" s="28" t="s">
        <v>35</v>
      </c>
      <c r="C13" s="28" t="s">
        <v>78</v>
      </c>
      <c r="D13" s="29"/>
      <c r="E13" s="2"/>
      <c r="F13" s="2"/>
      <c r="G13" s="2"/>
      <c r="H13" s="2"/>
      <c r="I13" s="2"/>
    </row>
    <row r="14" spans="1:11" s="4" customFormat="1" x14ac:dyDescent="0.25">
      <c r="A14" s="19"/>
      <c r="B14" s="19" t="s">
        <v>79</v>
      </c>
      <c r="C14" s="19" t="s">
        <v>80</v>
      </c>
      <c r="D14" s="29" t="s">
        <v>42</v>
      </c>
      <c r="E14" s="2">
        <v>4</v>
      </c>
      <c r="F14" s="2">
        <v>642.71</v>
      </c>
      <c r="G14" s="30">
        <f>E14*F14</f>
        <v>2570.84</v>
      </c>
      <c r="H14" s="31"/>
      <c r="I14" s="30">
        <f>E14*H14</f>
        <v>0</v>
      </c>
      <c r="K14" s="26"/>
    </row>
    <row r="15" spans="1:11" s="4" customFormat="1" x14ac:dyDescent="0.25">
      <c r="A15" s="19"/>
      <c r="B15" s="19" t="s">
        <v>81</v>
      </c>
      <c r="C15" s="19" t="s">
        <v>82</v>
      </c>
      <c r="D15" s="29" t="s">
        <v>42</v>
      </c>
      <c r="E15" s="2">
        <v>4</v>
      </c>
      <c r="F15" s="2">
        <v>402.94</v>
      </c>
      <c r="G15" s="30">
        <f t="shared" ref="G15:G62" si="0">E15*F15</f>
        <v>1611.76</v>
      </c>
      <c r="H15" s="31"/>
      <c r="I15" s="30">
        <f t="shared" ref="I15:I62" si="1">E15*H15</f>
        <v>0</v>
      </c>
      <c r="K15" s="26"/>
    </row>
    <row r="16" spans="1:11" s="4" customFormat="1" x14ac:dyDescent="0.25">
      <c r="A16" s="19"/>
      <c r="B16" s="19" t="s">
        <v>83</v>
      </c>
      <c r="C16" s="19" t="s">
        <v>84</v>
      </c>
      <c r="D16" s="29" t="s">
        <v>42</v>
      </c>
      <c r="E16" s="2">
        <v>10</v>
      </c>
      <c r="F16" s="2">
        <v>189.3</v>
      </c>
      <c r="G16" s="30">
        <f t="shared" si="0"/>
        <v>1893</v>
      </c>
      <c r="H16" s="31"/>
      <c r="I16" s="30">
        <f t="shared" si="1"/>
        <v>0</v>
      </c>
      <c r="K16" s="26"/>
    </row>
    <row r="17" spans="1:11" s="4" customFormat="1" x14ac:dyDescent="0.25">
      <c r="A17" s="19"/>
      <c r="B17" s="19" t="s">
        <v>85</v>
      </c>
      <c r="C17" s="19" t="s">
        <v>86</v>
      </c>
      <c r="D17" s="29" t="s">
        <v>42</v>
      </c>
      <c r="E17" s="2">
        <v>8</v>
      </c>
      <c r="F17" s="2">
        <v>69.63</v>
      </c>
      <c r="G17" s="30">
        <f t="shared" si="0"/>
        <v>557.04</v>
      </c>
      <c r="H17" s="31"/>
      <c r="I17" s="30">
        <f t="shared" si="1"/>
        <v>0</v>
      </c>
      <c r="K17" s="26"/>
    </row>
    <row r="18" spans="1:11" s="4" customFormat="1" x14ac:dyDescent="0.25">
      <c r="A18" s="19"/>
      <c r="B18" s="19" t="s">
        <v>87</v>
      </c>
      <c r="C18" s="19" t="s">
        <v>88</v>
      </c>
      <c r="D18" s="29" t="s">
        <v>42</v>
      </c>
      <c r="E18" s="2">
        <v>4</v>
      </c>
      <c r="F18" s="2">
        <v>92.13</v>
      </c>
      <c r="G18" s="30">
        <f t="shared" si="0"/>
        <v>368.52</v>
      </c>
      <c r="H18" s="31"/>
      <c r="I18" s="30">
        <f t="shared" si="1"/>
        <v>0</v>
      </c>
      <c r="K18" s="26"/>
    </row>
    <row r="19" spans="1:11" s="4" customFormat="1" x14ac:dyDescent="0.25">
      <c r="A19" s="19"/>
      <c r="B19" s="19" t="s">
        <v>89</v>
      </c>
      <c r="C19" s="19" t="s">
        <v>141</v>
      </c>
      <c r="D19" s="29" t="s">
        <v>42</v>
      </c>
      <c r="E19" s="2">
        <v>8</v>
      </c>
      <c r="F19" s="2">
        <v>117.63</v>
      </c>
      <c r="G19" s="30">
        <f t="shared" si="0"/>
        <v>941.04</v>
      </c>
      <c r="H19" s="31"/>
      <c r="I19" s="30">
        <f t="shared" si="1"/>
        <v>0</v>
      </c>
      <c r="K19" s="26"/>
    </row>
    <row r="20" spans="1:11" s="4" customFormat="1" x14ac:dyDescent="0.25">
      <c r="A20" s="19"/>
      <c r="B20" s="19" t="s">
        <v>90</v>
      </c>
      <c r="C20" s="19" t="s">
        <v>91</v>
      </c>
      <c r="D20" s="29" t="s">
        <v>42</v>
      </c>
      <c r="E20" s="2">
        <v>8</v>
      </c>
      <c r="F20" s="2">
        <v>136.53</v>
      </c>
      <c r="G20" s="30">
        <f t="shared" si="0"/>
        <v>1092.24</v>
      </c>
      <c r="H20" s="31"/>
      <c r="I20" s="30">
        <f t="shared" si="1"/>
        <v>0</v>
      </c>
      <c r="K20" s="26"/>
    </row>
    <row r="21" spans="1:11" s="4" customFormat="1" x14ac:dyDescent="0.25">
      <c r="A21" s="19"/>
      <c r="B21" s="19" t="s">
        <v>92</v>
      </c>
      <c r="C21" s="19" t="s">
        <v>137</v>
      </c>
      <c r="D21" s="29" t="s">
        <v>42</v>
      </c>
      <c r="E21" s="2">
        <v>300</v>
      </c>
      <c r="F21" s="2">
        <v>117.63</v>
      </c>
      <c r="G21" s="30">
        <f t="shared" si="0"/>
        <v>35289</v>
      </c>
      <c r="H21" s="31"/>
      <c r="I21" s="30">
        <f t="shared" si="1"/>
        <v>0</v>
      </c>
      <c r="K21" s="26"/>
    </row>
    <row r="22" spans="1:11" s="4" customFormat="1" x14ac:dyDescent="0.25">
      <c r="A22" s="19"/>
      <c r="B22" s="19" t="s">
        <v>93</v>
      </c>
      <c r="C22" s="19" t="s">
        <v>138</v>
      </c>
      <c r="D22" s="29" t="s">
        <v>42</v>
      </c>
      <c r="E22" s="2">
        <v>200</v>
      </c>
      <c r="F22" s="2">
        <v>117.63</v>
      </c>
      <c r="G22" s="30">
        <f t="shared" si="0"/>
        <v>23526</v>
      </c>
      <c r="H22" s="31"/>
      <c r="I22" s="30">
        <f t="shared" si="1"/>
        <v>0</v>
      </c>
      <c r="K22" s="26"/>
    </row>
    <row r="23" spans="1:11" s="4" customFormat="1" x14ac:dyDescent="0.25">
      <c r="A23" s="19"/>
      <c r="B23" s="19" t="s">
        <v>36</v>
      </c>
      <c r="C23" s="19" t="s">
        <v>139</v>
      </c>
      <c r="D23" s="29" t="s">
        <v>42</v>
      </c>
      <c r="E23" s="2">
        <v>150</v>
      </c>
      <c r="F23" s="2">
        <v>117.63</v>
      </c>
      <c r="G23" s="30">
        <f t="shared" si="0"/>
        <v>17644.5</v>
      </c>
      <c r="H23" s="31"/>
      <c r="I23" s="30">
        <f t="shared" si="1"/>
        <v>0</v>
      </c>
      <c r="K23" s="26"/>
    </row>
    <row r="24" spans="1:11" s="4" customFormat="1" x14ac:dyDescent="0.25">
      <c r="A24" s="19"/>
      <c r="B24" s="19" t="s">
        <v>37</v>
      </c>
      <c r="C24" s="19" t="s">
        <v>140</v>
      </c>
      <c r="D24" s="29" t="s">
        <v>42</v>
      </c>
      <c r="E24" s="2">
        <v>10</v>
      </c>
      <c r="F24" s="2">
        <v>117.63</v>
      </c>
      <c r="G24" s="30">
        <f t="shared" si="0"/>
        <v>1176.3</v>
      </c>
      <c r="H24" s="31"/>
      <c r="I24" s="30">
        <f t="shared" si="1"/>
        <v>0</v>
      </c>
      <c r="K24" s="26"/>
    </row>
    <row r="25" spans="1:11" s="4" customFormat="1" x14ac:dyDescent="0.25">
      <c r="A25" s="19"/>
      <c r="B25" s="19" t="s">
        <v>38</v>
      </c>
      <c r="C25" s="19" t="s">
        <v>94</v>
      </c>
      <c r="D25" s="29" t="s">
        <v>42</v>
      </c>
      <c r="E25" s="2">
        <v>100</v>
      </c>
      <c r="F25" s="2">
        <v>158.18</v>
      </c>
      <c r="G25" s="30">
        <f t="shared" si="0"/>
        <v>15818</v>
      </c>
      <c r="H25" s="31"/>
      <c r="I25" s="30">
        <f t="shared" si="1"/>
        <v>0</v>
      </c>
      <c r="K25" s="26"/>
    </row>
    <row r="26" spans="1:11" s="4" customFormat="1" x14ac:dyDescent="0.25">
      <c r="A26" s="19"/>
      <c r="B26" s="19" t="s">
        <v>39</v>
      </c>
      <c r="C26" s="19" t="s">
        <v>95</v>
      </c>
      <c r="D26" s="29" t="s">
        <v>42</v>
      </c>
      <c r="E26" s="2">
        <v>40</v>
      </c>
      <c r="F26" s="2">
        <v>158.18</v>
      </c>
      <c r="G26" s="30">
        <f t="shared" si="0"/>
        <v>6327.2000000000007</v>
      </c>
      <c r="H26" s="31"/>
      <c r="I26" s="30">
        <f t="shared" si="1"/>
        <v>0</v>
      </c>
      <c r="K26" s="26"/>
    </row>
    <row r="27" spans="1:11" s="4" customFormat="1" x14ac:dyDescent="0.25">
      <c r="A27" s="19"/>
      <c r="B27" s="19" t="s">
        <v>40</v>
      </c>
      <c r="C27" s="19" t="s">
        <v>96</v>
      </c>
      <c r="D27" s="29" t="s">
        <v>42</v>
      </c>
      <c r="E27" s="2">
        <v>40</v>
      </c>
      <c r="F27" s="2">
        <v>158.18</v>
      </c>
      <c r="G27" s="30">
        <f t="shared" si="0"/>
        <v>6327.2000000000007</v>
      </c>
      <c r="H27" s="31"/>
      <c r="I27" s="30">
        <f t="shared" si="1"/>
        <v>0</v>
      </c>
      <c r="K27" s="26"/>
    </row>
    <row r="28" spans="1:11" s="4" customFormat="1" x14ac:dyDescent="0.25">
      <c r="A28" s="19"/>
      <c r="B28" s="19" t="s">
        <v>41</v>
      </c>
      <c r="C28" s="19" t="s">
        <v>97</v>
      </c>
      <c r="D28" s="29" t="s">
        <v>42</v>
      </c>
      <c r="E28" s="2">
        <v>20</v>
      </c>
      <c r="F28" s="2">
        <v>158.18</v>
      </c>
      <c r="G28" s="30">
        <f t="shared" si="0"/>
        <v>3163.6000000000004</v>
      </c>
      <c r="H28" s="31"/>
      <c r="I28" s="30">
        <f t="shared" si="1"/>
        <v>0</v>
      </c>
      <c r="K28" s="26"/>
    </row>
    <row r="29" spans="1:11" s="4" customFormat="1" x14ac:dyDescent="0.25">
      <c r="A29" s="19"/>
      <c r="B29" s="19" t="s">
        <v>45</v>
      </c>
      <c r="C29" s="19" t="s">
        <v>98</v>
      </c>
      <c r="D29" s="29" t="s">
        <v>42</v>
      </c>
      <c r="E29" s="2">
        <v>40</v>
      </c>
      <c r="F29" s="2">
        <v>158.18</v>
      </c>
      <c r="G29" s="30">
        <f t="shared" si="0"/>
        <v>6327.2000000000007</v>
      </c>
      <c r="H29" s="31"/>
      <c r="I29" s="30">
        <f t="shared" si="1"/>
        <v>0</v>
      </c>
      <c r="K29" s="26"/>
    </row>
    <row r="30" spans="1:11" s="4" customFormat="1" x14ac:dyDescent="0.25">
      <c r="A30" s="19"/>
      <c r="B30" s="19" t="s">
        <v>46</v>
      </c>
      <c r="C30" s="19" t="s">
        <v>99</v>
      </c>
      <c r="D30" s="29" t="s">
        <v>42</v>
      </c>
      <c r="E30" s="2">
        <v>8</v>
      </c>
      <c r="F30" s="2">
        <v>308.39999999999998</v>
      </c>
      <c r="G30" s="30">
        <f t="shared" si="0"/>
        <v>2467.1999999999998</v>
      </c>
      <c r="H30" s="31"/>
      <c r="I30" s="30">
        <f t="shared" si="1"/>
        <v>0</v>
      </c>
      <c r="K30" s="26"/>
    </row>
    <row r="31" spans="1:11" s="4" customFormat="1" x14ac:dyDescent="0.25">
      <c r="A31" s="19"/>
      <c r="B31" s="19" t="s">
        <v>47</v>
      </c>
      <c r="C31" s="19" t="s">
        <v>100</v>
      </c>
      <c r="D31" s="29" t="s">
        <v>42</v>
      </c>
      <c r="E31" s="2">
        <v>8</v>
      </c>
      <c r="F31" s="2">
        <v>158.18</v>
      </c>
      <c r="G31" s="30">
        <f t="shared" si="0"/>
        <v>1265.44</v>
      </c>
      <c r="H31" s="31"/>
      <c r="I31" s="30">
        <f t="shared" si="1"/>
        <v>0</v>
      </c>
      <c r="K31" s="26"/>
    </row>
    <row r="32" spans="1:11" s="4" customFormat="1" x14ac:dyDescent="0.25">
      <c r="A32" s="19"/>
      <c r="B32" s="19" t="s">
        <v>48</v>
      </c>
      <c r="C32" s="19" t="s">
        <v>101</v>
      </c>
      <c r="D32" s="29" t="s">
        <v>42</v>
      </c>
      <c r="E32" s="2">
        <v>4</v>
      </c>
      <c r="F32" s="2">
        <v>195.5</v>
      </c>
      <c r="G32" s="30">
        <f t="shared" si="0"/>
        <v>782</v>
      </c>
      <c r="H32" s="31"/>
      <c r="I32" s="30">
        <f t="shared" si="1"/>
        <v>0</v>
      </c>
      <c r="K32" s="26"/>
    </row>
    <row r="33" spans="1:11" s="4" customFormat="1" x14ac:dyDescent="0.25">
      <c r="A33" s="19"/>
      <c r="B33" s="19" t="s">
        <v>49</v>
      </c>
      <c r="C33" s="19" t="s">
        <v>102</v>
      </c>
      <c r="D33" s="29" t="s">
        <v>42</v>
      </c>
      <c r="E33" s="2">
        <v>25</v>
      </c>
      <c r="F33" s="2">
        <v>61.11</v>
      </c>
      <c r="G33" s="30">
        <f t="shared" si="0"/>
        <v>1527.75</v>
      </c>
      <c r="H33" s="31"/>
      <c r="I33" s="30">
        <f t="shared" si="1"/>
        <v>0</v>
      </c>
      <c r="K33" s="26"/>
    </row>
    <row r="34" spans="1:11" s="4" customFormat="1" x14ac:dyDescent="0.25">
      <c r="A34" s="19"/>
      <c r="B34" s="19" t="s">
        <v>50</v>
      </c>
      <c r="C34" s="19" t="s">
        <v>103</v>
      </c>
      <c r="D34" s="29" t="s">
        <v>42</v>
      </c>
      <c r="E34" s="2">
        <v>40</v>
      </c>
      <c r="F34" s="2">
        <v>338.33</v>
      </c>
      <c r="G34" s="30">
        <f t="shared" si="0"/>
        <v>13533.199999999999</v>
      </c>
      <c r="H34" s="31"/>
      <c r="I34" s="30">
        <f t="shared" si="1"/>
        <v>0</v>
      </c>
      <c r="K34" s="26"/>
    </row>
    <row r="35" spans="1:11" s="4" customFormat="1" x14ac:dyDescent="0.25">
      <c r="A35" s="28" t="s">
        <v>30</v>
      </c>
      <c r="B35" s="28" t="s">
        <v>104</v>
      </c>
      <c r="C35" s="28" t="s">
        <v>105</v>
      </c>
      <c r="D35" s="29"/>
      <c r="E35" s="2"/>
      <c r="F35" s="2"/>
      <c r="G35" s="2"/>
      <c r="H35" s="2"/>
      <c r="I35" s="2"/>
      <c r="K35" s="26"/>
    </row>
    <row r="36" spans="1:11" s="4" customFormat="1" x14ac:dyDescent="0.25">
      <c r="A36" s="19"/>
      <c r="B36" s="19" t="s">
        <v>51</v>
      </c>
      <c r="C36" s="19" t="s">
        <v>106</v>
      </c>
      <c r="D36" s="29" t="s">
        <v>42</v>
      </c>
      <c r="E36" s="2">
        <v>2</v>
      </c>
      <c r="F36" s="2">
        <v>271.05</v>
      </c>
      <c r="G36" s="30">
        <f t="shared" si="0"/>
        <v>542.1</v>
      </c>
      <c r="H36" s="31"/>
      <c r="I36" s="30">
        <f t="shared" si="1"/>
        <v>0</v>
      </c>
      <c r="K36" s="26"/>
    </row>
    <row r="37" spans="1:11" s="4" customFormat="1" x14ac:dyDescent="0.25">
      <c r="A37" s="19"/>
      <c r="B37" s="19" t="s">
        <v>52</v>
      </c>
      <c r="C37" s="19" t="s">
        <v>107</v>
      </c>
      <c r="D37" s="29" t="s">
        <v>42</v>
      </c>
      <c r="E37" s="2">
        <v>3</v>
      </c>
      <c r="F37" s="2">
        <v>75.680000000000007</v>
      </c>
      <c r="G37" s="30">
        <f t="shared" si="0"/>
        <v>227.04000000000002</v>
      </c>
      <c r="H37" s="31"/>
      <c r="I37" s="30">
        <f t="shared" si="1"/>
        <v>0</v>
      </c>
      <c r="K37" s="26"/>
    </row>
    <row r="38" spans="1:11" s="4" customFormat="1" x14ac:dyDescent="0.25">
      <c r="A38" s="19"/>
      <c r="B38" s="19" t="s">
        <v>53</v>
      </c>
      <c r="C38" s="19" t="s">
        <v>108</v>
      </c>
      <c r="D38" s="29" t="s">
        <v>42</v>
      </c>
      <c r="E38" s="2">
        <v>4</v>
      </c>
      <c r="F38" s="2">
        <v>254.25</v>
      </c>
      <c r="G38" s="30">
        <f t="shared" si="0"/>
        <v>1017</v>
      </c>
      <c r="H38" s="31"/>
      <c r="I38" s="30">
        <f t="shared" si="1"/>
        <v>0</v>
      </c>
      <c r="K38" s="26"/>
    </row>
    <row r="39" spans="1:11" s="4" customFormat="1" x14ac:dyDescent="0.25">
      <c r="A39" s="19"/>
      <c r="B39" s="19" t="s">
        <v>54</v>
      </c>
      <c r="C39" s="19" t="s">
        <v>109</v>
      </c>
      <c r="D39" s="29" t="s">
        <v>42</v>
      </c>
      <c r="E39" s="2">
        <v>4</v>
      </c>
      <c r="F39" s="2">
        <v>226.64</v>
      </c>
      <c r="G39" s="30">
        <f t="shared" si="0"/>
        <v>906.56</v>
      </c>
      <c r="H39" s="31"/>
      <c r="I39" s="30">
        <f t="shared" si="1"/>
        <v>0</v>
      </c>
      <c r="K39" s="26"/>
    </row>
    <row r="40" spans="1:11" s="4" customFormat="1" x14ac:dyDescent="0.25">
      <c r="A40" s="19"/>
      <c r="B40" s="19" t="s">
        <v>55</v>
      </c>
      <c r="C40" s="19" t="s">
        <v>110</v>
      </c>
      <c r="D40" s="29" t="s">
        <v>42</v>
      </c>
      <c r="E40" s="2">
        <v>2</v>
      </c>
      <c r="F40" s="2">
        <v>181.29</v>
      </c>
      <c r="G40" s="30">
        <f t="shared" si="0"/>
        <v>362.58</v>
      </c>
      <c r="H40" s="31"/>
      <c r="I40" s="30">
        <f t="shared" si="1"/>
        <v>0</v>
      </c>
      <c r="K40" s="26"/>
    </row>
    <row r="41" spans="1:11" s="4" customFormat="1" x14ac:dyDescent="0.25">
      <c r="A41" s="19"/>
      <c r="B41" s="19" t="s">
        <v>56</v>
      </c>
      <c r="C41" s="19" t="s">
        <v>111</v>
      </c>
      <c r="D41" s="29" t="s">
        <v>42</v>
      </c>
      <c r="E41" s="2">
        <v>2</v>
      </c>
      <c r="F41" s="2">
        <v>312.81</v>
      </c>
      <c r="G41" s="30">
        <f t="shared" si="0"/>
        <v>625.62</v>
      </c>
      <c r="H41" s="31"/>
      <c r="I41" s="30">
        <f t="shared" si="1"/>
        <v>0</v>
      </c>
      <c r="K41" s="26"/>
    </row>
    <row r="42" spans="1:11" s="4" customFormat="1" x14ac:dyDescent="0.25">
      <c r="A42" s="19"/>
      <c r="B42" s="19" t="s">
        <v>57</v>
      </c>
      <c r="C42" s="19" t="s">
        <v>112</v>
      </c>
      <c r="D42" s="29" t="s">
        <v>42</v>
      </c>
      <c r="E42" s="2">
        <v>2</v>
      </c>
      <c r="F42" s="2">
        <v>57.47</v>
      </c>
      <c r="G42" s="30">
        <f t="shared" si="0"/>
        <v>114.94</v>
      </c>
      <c r="H42" s="31"/>
      <c r="I42" s="30">
        <f t="shared" si="1"/>
        <v>0</v>
      </c>
      <c r="K42" s="26"/>
    </row>
    <row r="43" spans="1:11" s="4" customFormat="1" x14ac:dyDescent="0.25">
      <c r="A43" s="19"/>
      <c r="B43" s="19" t="s">
        <v>58</v>
      </c>
      <c r="C43" s="19" t="s">
        <v>113</v>
      </c>
      <c r="D43" s="29" t="s">
        <v>42</v>
      </c>
      <c r="E43" s="2">
        <v>2</v>
      </c>
      <c r="F43" s="2">
        <v>175.55</v>
      </c>
      <c r="G43" s="30">
        <f t="shared" si="0"/>
        <v>351.1</v>
      </c>
      <c r="H43" s="31"/>
      <c r="I43" s="30">
        <f t="shared" si="1"/>
        <v>0</v>
      </c>
      <c r="K43" s="26"/>
    </row>
    <row r="44" spans="1:11" s="4" customFormat="1" x14ac:dyDescent="0.25">
      <c r="A44" s="19"/>
      <c r="B44" s="19" t="s">
        <v>59</v>
      </c>
      <c r="C44" s="19" t="s">
        <v>114</v>
      </c>
      <c r="D44" s="29" t="s">
        <v>42</v>
      </c>
      <c r="E44" s="2">
        <v>4</v>
      </c>
      <c r="F44" s="2">
        <v>333.24</v>
      </c>
      <c r="G44" s="30">
        <f t="shared" si="0"/>
        <v>1332.96</v>
      </c>
      <c r="H44" s="31"/>
      <c r="I44" s="30">
        <f t="shared" si="1"/>
        <v>0</v>
      </c>
      <c r="K44" s="26"/>
    </row>
    <row r="45" spans="1:11" s="4" customFormat="1" x14ac:dyDescent="0.25">
      <c r="A45" s="19"/>
      <c r="B45" s="19" t="s">
        <v>60</v>
      </c>
      <c r="C45" s="19" t="s">
        <v>115</v>
      </c>
      <c r="D45" s="29" t="s">
        <v>42</v>
      </c>
      <c r="E45" s="2">
        <v>2</v>
      </c>
      <c r="F45" s="2">
        <v>198.19</v>
      </c>
      <c r="G45" s="30">
        <f t="shared" si="0"/>
        <v>396.38</v>
      </c>
      <c r="H45" s="31"/>
      <c r="I45" s="30">
        <f t="shared" si="1"/>
        <v>0</v>
      </c>
      <c r="K45" s="26"/>
    </row>
    <row r="46" spans="1:11" s="4" customFormat="1" x14ac:dyDescent="0.25">
      <c r="A46" s="19"/>
      <c r="B46" s="19" t="s">
        <v>61</v>
      </c>
      <c r="C46" s="19" t="s">
        <v>116</v>
      </c>
      <c r="D46" s="29" t="s">
        <v>42</v>
      </c>
      <c r="E46" s="2">
        <v>10</v>
      </c>
      <c r="F46" s="2">
        <v>523.07000000000005</v>
      </c>
      <c r="G46" s="30">
        <f t="shared" si="0"/>
        <v>5230.7000000000007</v>
      </c>
      <c r="H46" s="31"/>
      <c r="I46" s="30">
        <f t="shared" si="1"/>
        <v>0</v>
      </c>
      <c r="K46" s="26"/>
    </row>
    <row r="47" spans="1:11" s="4" customFormat="1" x14ac:dyDescent="0.25">
      <c r="A47" s="19"/>
      <c r="B47" s="19" t="s">
        <v>62</v>
      </c>
      <c r="C47" s="19" t="s">
        <v>117</v>
      </c>
      <c r="D47" s="29" t="s">
        <v>42</v>
      </c>
      <c r="E47" s="2">
        <v>5</v>
      </c>
      <c r="F47" s="2">
        <v>179.43</v>
      </c>
      <c r="G47" s="30">
        <f t="shared" si="0"/>
        <v>897.15000000000009</v>
      </c>
      <c r="H47" s="31"/>
      <c r="I47" s="30">
        <f t="shared" si="1"/>
        <v>0</v>
      </c>
      <c r="K47" s="26"/>
    </row>
    <row r="48" spans="1:11" s="4" customFormat="1" x14ac:dyDescent="0.25">
      <c r="A48" s="19"/>
      <c r="B48" s="19" t="s">
        <v>63</v>
      </c>
      <c r="C48" s="19" t="s">
        <v>118</v>
      </c>
      <c r="D48" s="29" t="s">
        <v>42</v>
      </c>
      <c r="E48" s="2">
        <v>2</v>
      </c>
      <c r="F48" s="2">
        <v>109.07</v>
      </c>
      <c r="G48" s="30">
        <f t="shared" si="0"/>
        <v>218.14</v>
      </c>
      <c r="H48" s="31"/>
      <c r="I48" s="30">
        <f t="shared" si="1"/>
        <v>0</v>
      </c>
      <c r="K48" s="26"/>
    </row>
    <row r="49" spans="1:11" s="4" customFormat="1" x14ac:dyDescent="0.25">
      <c r="A49" s="19"/>
      <c r="B49" s="19" t="s">
        <v>64</v>
      </c>
      <c r="C49" s="19" t="s">
        <v>119</v>
      </c>
      <c r="D49" s="29" t="s">
        <v>42</v>
      </c>
      <c r="E49" s="2">
        <v>2</v>
      </c>
      <c r="F49" s="2">
        <v>104.21</v>
      </c>
      <c r="G49" s="30">
        <f t="shared" si="0"/>
        <v>208.42</v>
      </c>
      <c r="H49" s="31"/>
      <c r="I49" s="30">
        <f t="shared" si="1"/>
        <v>0</v>
      </c>
      <c r="K49" s="26"/>
    </row>
    <row r="50" spans="1:11" s="4" customFormat="1" x14ac:dyDescent="0.25">
      <c r="A50" s="19"/>
      <c r="B50" s="19" t="s">
        <v>65</v>
      </c>
      <c r="C50" s="19" t="s">
        <v>120</v>
      </c>
      <c r="D50" s="29" t="s">
        <v>42</v>
      </c>
      <c r="E50" s="2">
        <v>2</v>
      </c>
      <c r="F50" s="2">
        <v>401.68</v>
      </c>
      <c r="G50" s="30">
        <f t="shared" si="0"/>
        <v>803.36</v>
      </c>
      <c r="H50" s="31"/>
      <c r="I50" s="30">
        <f t="shared" si="1"/>
        <v>0</v>
      </c>
      <c r="K50" s="26"/>
    </row>
    <row r="51" spans="1:11" s="4" customFormat="1" x14ac:dyDescent="0.25">
      <c r="A51" s="19"/>
      <c r="B51" s="19" t="s">
        <v>66</v>
      </c>
      <c r="C51" s="19" t="s">
        <v>121</v>
      </c>
      <c r="D51" s="29" t="s">
        <v>42</v>
      </c>
      <c r="E51" s="2">
        <v>2</v>
      </c>
      <c r="F51" s="2">
        <v>332.29</v>
      </c>
      <c r="G51" s="30">
        <f t="shared" si="0"/>
        <v>664.58</v>
      </c>
      <c r="H51" s="31"/>
      <c r="I51" s="30">
        <f t="shared" si="1"/>
        <v>0</v>
      </c>
      <c r="K51" s="26"/>
    </row>
    <row r="52" spans="1:11" s="4" customFormat="1" x14ac:dyDescent="0.25">
      <c r="A52" s="19"/>
      <c r="B52" s="19" t="s">
        <v>67</v>
      </c>
      <c r="C52" s="19" t="s">
        <v>122</v>
      </c>
      <c r="D52" s="29" t="s">
        <v>42</v>
      </c>
      <c r="E52" s="2">
        <v>2</v>
      </c>
      <c r="F52" s="2">
        <v>39.29</v>
      </c>
      <c r="G52" s="30">
        <f t="shared" si="0"/>
        <v>78.58</v>
      </c>
      <c r="H52" s="31"/>
      <c r="I52" s="30">
        <f t="shared" si="1"/>
        <v>0</v>
      </c>
      <c r="K52" s="26"/>
    </row>
    <row r="53" spans="1:11" s="4" customFormat="1" x14ac:dyDescent="0.25">
      <c r="A53" s="19"/>
      <c r="B53" s="19" t="s">
        <v>68</v>
      </c>
      <c r="C53" s="19" t="s">
        <v>123</v>
      </c>
      <c r="D53" s="29" t="s">
        <v>42</v>
      </c>
      <c r="E53" s="2">
        <v>10</v>
      </c>
      <c r="F53" s="2">
        <v>284.69</v>
      </c>
      <c r="G53" s="30">
        <f t="shared" si="0"/>
        <v>2846.9</v>
      </c>
      <c r="H53" s="31"/>
      <c r="I53" s="30">
        <f t="shared" si="1"/>
        <v>0</v>
      </c>
      <c r="K53" s="26"/>
    </row>
    <row r="54" spans="1:11" s="4" customFormat="1" x14ac:dyDescent="0.25">
      <c r="A54" s="19"/>
      <c r="B54" s="19" t="s">
        <v>69</v>
      </c>
      <c r="C54" s="19" t="s">
        <v>124</v>
      </c>
      <c r="D54" s="29" t="s">
        <v>42</v>
      </c>
      <c r="E54" s="2">
        <v>10</v>
      </c>
      <c r="F54" s="2">
        <v>284.69</v>
      </c>
      <c r="G54" s="30">
        <f t="shared" si="0"/>
        <v>2846.9</v>
      </c>
      <c r="H54" s="31"/>
      <c r="I54" s="30">
        <f t="shared" si="1"/>
        <v>0</v>
      </c>
      <c r="K54" s="26"/>
    </row>
    <row r="55" spans="1:11" s="4" customFormat="1" x14ac:dyDescent="0.25">
      <c r="A55" s="19"/>
      <c r="B55" s="19" t="s">
        <v>70</v>
      </c>
      <c r="C55" s="19" t="s">
        <v>125</v>
      </c>
      <c r="D55" s="29" t="s">
        <v>42</v>
      </c>
      <c r="E55" s="2">
        <v>10</v>
      </c>
      <c r="F55" s="2">
        <v>284.69</v>
      </c>
      <c r="G55" s="30">
        <f t="shared" si="0"/>
        <v>2846.9</v>
      </c>
      <c r="H55" s="31"/>
      <c r="I55" s="30">
        <f t="shared" si="1"/>
        <v>0</v>
      </c>
      <c r="K55" s="26"/>
    </row>
    <row r="56" spans="1:11" s="4" customFormat="1" x14ac:dyDescent="0.25">
      <c r="A56" s="19"/>
      <c r="B56" s="19" t="s">
        <v>71</v>
      </c>
      <c r="C56" s="19" t="s">
        <v>126</v>
      </c>
      <c r="D56" s="29" t="s">
        <v>42</v>
      </c>
      <c r="E56" s="2">
        <v>5</v>
      </c>
      <c r="F56" s="2">
        <v>326.91000000000003</v>
      </c>
      <c r="G56" s="30">
        <f t="shared" si="0"/>
        <v>1634.5500000000002</v>
      </c>
      <c r="H56" s="31"/>
      <c r="I56" s="30">
        <f t="shared" si="1"/>
        <v>0</v>
      </c>
      <c r="K56" s="26"/>
    </row>
    <row r="57" spans="1:11" s="4" customFormat="1" x14ac:dyDescent="0.25">
      <c r="A57" s="19"/>
      <c r="B57" s="19" t="s">
        <v>72</v>
      </c>
      <c r="C57" s="19" t="s">
        <v>127</v>
      </c>
      <c r="D57" s="29" t="s">
        <v>42</v>
      </c>
      <c r="E57" s="2">
        <v>4</v>
      </c>
      <c r="F57" s="2">
        <v>239.8</v>
      </c>
      <c r="G57" s="30">
        <f t="shared" si="0"/>
        <v>959.2</v>
      </c>
      <c r="H57" s="31"/>
      <c r="I57" s="30">
        <f t="shared" si="1"/>
        <v>0</v>
      </c>
      <c r="K57" s="26"/>
    </row>
    <row r="58" spans="1:11" s="4" customFormat="1" x14ac:dyDescent="0.25">
      <c r="A58" s="19"/>
      <c r="B58" s="19" t="s">
        <v>73</v>
      </c>
      <c r="C58" s="19" t="s">
        <v>128</v>
      </c>
      <c r="D58" s="29" t="s">
        <v>42</v>
      </c>
      <c r="E58" s="2">
        <v>2</v>
      </c>
      <c r="F58" s="2">
        <v>284.69</v>
      </c>
      <c r="G58" s="30">
        <f t="shared" si="0"/>
        <v>569.38</v>
      </c>
      <c r="H58" s="31"/>
      <c r="I58" s="30">
        <f t="shared" si="1"/>
        <v>0</v>
      </c>
      <c r="K58" s="26"/>
    </row>
    <row r="59" spans="1:11" x14ac:dyDescent="0.25">
      <c r="A59" s="28" t="s">
        <v>44</v>
      </c>
      <c r="B59" s="22" t="s">
        <v>129</v>
      </c>
      <c r="C59" s="28" t="s">
        <v>43</v>
      </c>
      <c r="G59" s="2"/>
      <c r="H59" s="2"/>
      <c r="K59" s="26"/>
    </row>
    <row r="60" spans="1:11" x14ac:dyDescent="0.25">
      <c r="B60" s="19" t="s">
        <v>74</v>
      </c>
      <c r="C60" s="19" t="s">
        <v>130</v>
      </c>
      <c r="D60" s="29" t="s">
        <v>42</v>
      </c>
      <c r="E60" s="2">
        <v>80</v>
      </c>
      <c r="F60" s="2">
        <v>102</v>
      </c>
      <c r="G60" s="30">
        <f t="shared" si="0"/>
        <v>8160</v>
      </c>
      <c r="H60" s="31"/>
      <c r="I60" s="30">
        <f t="shared" si="1"/>
        <v>0</v>
      </c>
      <c r="K60" s="26"/>
    </row>
    <row r="61" spans="1:11" x14ac:dyDescent="0.25">
      <c r="A61" s="28" t="s">
        <v>131</v>
      </c>
      <c r="B61" s="22" t="s">
        <v>132</v>
      </c>
      <c r="C61" s="28" t="s">
        <v>133</v>
      </c>
      <c r="G61" s="2"/>
      <c r="H61" s="2"/>
      <c r="K61" s="26"/>
    </row>
    <row r="62" spans="1:11" x14ac:dyDescent="0.25">
      <c r="B62" s="19" t="s">
        <v>75</v>
      </c>
      <c r="C62" s="19" t="s">
        <v>134</v>
      </c>
      <c r="D62" s="29" t="s">
        <v>42</v>
      </c>
      <c r="E62" s="2">
        <v>8695.65</v>
      </c>
      <c r="F62" s="2">
        <v>1</v>
      </c>
      <c r="G62" s="30">
        <f t="shared" si="0"/>
        <v>8695.65</v>
      </c>
      <c r="H62" s="30">
        <v>1</v>
      </c>
      <c r="I62" s="30">
        <f t="shared" si="1"/>
        <v>8695.65</v>
      </c>
      <c r="K62" s="26"/>
    </row>
  </sheetData>
  <sheetProtection algorithmName="SHA-512" hashValue="W0qezl8ur4Bc9EWyjFDVfms0qXpsKgnpSHgtq9lWFy7mdBpAtniyTPekRwK7ec1Y34R0KNdpncz30/v15aQnFQ==" saltValue="8j8F92QnhF1H+r6rSHpit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conditionalFormatting sqref="H6">
    <cfRule type="cellIs" dxfId="1" priority="1" operator="greaterThan">
      <formula>$D$6</formula>
    </cfRule>
  </conditionalFormatting>
  <conditionalFormatting sqref="H14:H34 H36:H58 H60 H62">
    <cfRule type="cellIs" dxfId="0" priority="2" operator="greaterThan">
      <formula>F14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6"/>
  <sheetViews>
    <sheetView workbookViewId="0">
      <selection activeCell="B15" sqref="B15"/>
    </sheetView>
  </sheetViews>
  <sheetFormatPr baseColWidth="10" defaultColWidth="11.42578125" defaultRowHeight="15" x14ac:dyDescent="0.25"/>
  <cols>
    <col min="2" max="2" width="140.5703125" bestFit="1" customWidth="1"/>
  </cols>
  <sheetData>
    <row r="1" spans="1:2" ht="15.75" thickBot="1" x14ac:dyDescent="0.3">
      <c r="B1" s="1" t="s">
        <v>31</v>
      </c>
    </row>
    <row r="2" spans="1:2" ht="15.75" thickBot="1" x14ac:dyDescent="0.3">
      <c r="A2" s="23"/>
      <c r="B2" s="1" t="s">
        <v>32</v>
      </c>
    </row>
    <row r="3" spans="1:2" ht="15.75" thickBot="1" x14ac:dyDescent="0.3">
      <c r="A3" s="24"/>
      <c r="B3" s="1" t="s">
        <v>33</v>
      </c>
    </row>
    <row r="4" spans="1:2" x14ac:dyDescent="0.25">
      <c r="B4" s="1" t="s">
        <v>76</v>
      </c>
    </row>
    <row r="5" spans="1:2" x14ac:dyDescent="0.25">
      <c r="A5" s="27"/>
      <c r="B5" s="1" t="s">
        <v>136</v>
      </c>
    </row>
    <row r="6" spans="1:2" x14ac:dyDescent="0.25">
      <c r="B6" t="s">
        <v>135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2025-01-20T10:06:55Z</dcterms:created>
  <dcterms:modified xsi:type="dcterms:W3CDTF">2025-01-21T10:35:50Z</dcterms:modified>
  <cp:category/>
  <cp:contentStatus/>
</cp:coreProperties>
</file>