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409\Desktop\Desktop\RG\Creación de SC 2024\Reparaciones megafonía, interfonía y CCTV\"/>
    </mc:Choice>
  </mc:AlternateContent>
  <xr:revisionPtr revIDLastSave="0" documentId="8_{729FD51F-0D12-4012-9B33-DE0779CD6218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1" l="1"/>
  <c r="I27" i="1"/>
  <c r="I15" i="1"/>
  <c r="I16" i="1"/>
  <c r="I17" i="1"/>
  <c r="I18" i="1"/>
  <c r="I19" i="1"/>
  <c r="I20" i="1"/>
  <c r="I21" i="1"/>
  <c r="I22" i="1"/>
  <c r="I23" i="1"/>
  <c r="I24" i="1"/>
  <c r="I25" i="1"/>
  <c r="I14" i="1"/>
  <c r="G29" i="1"/>
  <c r="G27" i="1"/>
  <c r="G15" i="1"/>
  <c r="G16" i="1"/>
  <c r="G17" i="1"/>
  <c r="G18" i="1"/>
  <c r="G19" i="1"/>
  <c r="G20" i="1"/>
  <c r="G21" i="1"/>
  <c r="G22" i="1"/>
  <c r="G23" i="1"/>
  <c r="G24" i="1"/>
  <c r="G25" i="1"/>
  <c r="G14" i="1"/>
  <c r="F7" i="1" l="1"/>
  <c r="H3" i="1" l="1"/>
  <c r="D3" i="1"/>
  <c r="D4" i="1" s="1"/>
  <c r="H5" i="1" l="1"/>
  <c r="H4" i="1"/>
  <c r="D5" i="1"/>
  <c r="D6" i="1" s="1"/>
  <c r="D7" i="1" s="1"/>
  <c r="D8" i="1" s="1"/>
  <c r="H6" i="1" l="1"/>
  <c r="H7" i="1" s="1"/>
  <c r="H8" i="1" s="1"/>
</calcChain>
</file>

<file path=xl/sharedStrings.xml><?xml version="1.0" encoding="utf-8"?>
<sst xmlns="http://schemas.openxmlformats.org/spreadsheetml/2006/main" count="90" uniqueCount="74">
  <si>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</si>
  <si>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</si>
  <si>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</si>
  <si>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</si>
  <si>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</si>
  <si>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</si>
  <si>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</si>
  <si>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</si>
  <si>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</si>
  <si>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</si>
  <si>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</si>
  <si>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</si>
  <si>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</si>
  <si>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</si>
  <si>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</si>
  <si>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</si>
  <si>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</si>
  <si>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</si>
  <si>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</si>
  <si>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</si>
  <si>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</si>
  <si>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</si>
  <si>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</si>
  <si>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</si>
  <si>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</si>
  <si>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</si>
  <si>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</si>
  <si>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</si>
  <si>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</si>
  <si>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</si>
  <si>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</si>
  <si>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</si>
  <si>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</si>
  <si>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</si>
  <si>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T</t>
  </si>
  <si>
    <t>C1</t>
  </si>
  <si>
    <t>UC01</t>
  </si>
  <si>
    <t>UC02</t>
  </si>
  <si>
    <t>UC03</t>
  </si>
  <si>
    <t>UC04</t>
  </si>
  <si>
    <t>UC05</t>
  </si>
  <si>
    <t>UC06</t>
  </si>
  <si>
    <t>UC07</t>
  </si>
  <si>
    <t>UC08</t>
  </si>
  <si>
    <t>UC09</t>
  </si>
  <si>
    <t>UC10</t>
  </si>
  <si>
    <t>UC11</t>
  </si>
  <si>
    <t>UC12</t>
  </si>
  <si>
    <t>UC13</t>
  </si>
  <si>
    <t>UC14</t>
  </si>
  <si>
    <t>ud</t>
  </si>
  <si>
    <t>ASISTENCIA EN ESTACIÓN</t>
  </si>
  <si>
    <t>1.3</t>
  </si>
  <si>
    <t>REPARACIÓN CON PRESENCIA FÍSICA EN ESTACIÓN/RECINTO</t>
  </si>
  <si>
    <t>h</t>
  </si>
  <si>
    <r>
      <t>La columna "</t>
    </r>
    <r>
      <rPr>
        <b/>
        <i/>
        <sz val="11"/>
        <color theme="1"/>
        <rFont val="Calibri"/>
        <family val="2"/>
        <scheme val="minor"/>
      </rPr>
      <t>Precio Un Ofertante</t>
    </r>
    <r>
      <rPr>
        <i/>
        <sz val="11"/>
        <color theme="1"/>
        <rFont val="Calibri"/>
        <family val="2"/>
        <scheme val="minor"/>
      </rPr>
      <t>" debe rellenarse empleando únicamente 2 decimales y en ningún caso podrá superar el valor indicado en "</t>
    </r>
    <r>
      <rPr>
        <b/>
        <i/>
        <sz val="11"/>
        <color theme="1"/>
        <rFont val="Calibri"/>
        <family val="2"/>
        <scheme val="minor"/>
      </rPr>
      <t>Precio Un Licitación</t>
    </r>
    <r>
      <rPr>
        <i/>
        <sz val="11"/>
        <color theme="1"/>
        <rFont val="Calibri"/>
        <family val="2"/>
        <scheme val="minor"/>
      </rPr>
      <t>"</t>
    </r>
  </si>
  <si>
    <t>REPARACIONES MEGAFONÍA OPTIMUS</t>
  </si>
  <si>
    <t>REPARACIONES</t>
  </si>
  <si>
    <t>MATRIZ CPU + ETHERNET OPTIMUS A495MS</t>
  </si>
  <si>
    <t>MATRIZ EXTENSION CPU  OPTIMUS A495EMS</t>
  </si>
  <si>
    <t>AMPLIFICADOR OPTIMUS DA-500D4</t>
  </si>
  <si>
    <t>PUPITRE OPTIMUS ME-200-C</t>
  </si>
  <si>
    <t>PUPITRE OPTIMUS MD-30C</t>
  </si>
  <si>
    <t>PUPITRE OPTIMUS DC-700ETH/T</t>
  </si>
  <si>
    <t>TARJETA ENTRADA AUDIO OPTIMUS UMX-EA3BA</t>
  </si>
  <si>
    <t>TARJETA ENTRADA AUDIO OPTIMUS UMX-EA3</t>
  </si>
  <si>
    <t>TARJETA ENTRADA MUSICA OPTIMUS UMX-2M3</t>
  </si>
  <si>
    <t>TAJETA SALIDA AUDIO OPTIMUS UMX-2SA</t>
  </si>
  <si>
    <t>TARJETA CONTACTOS OPTIMUS UMX-C16</t>
  </si>
  <si>
    <t>CAN-BUS GATEWAY OPTIMUS CAN-AV</t>
  </si>
  <si>
    <t>REPOSICIÓN DE EQUIPOS MEGAFONÍA OPTIMUS</t>
  </si>
  <si>
    <t>REPOSICIÓN ELEMENTOS NO REPARABLES</t>
  </si>
  <si>
    <t>El elemento UC14 es una partida fija sobre la que no es necesario proponer precio de licitación</t>
  </si>
  <si>
    <r>
      <t xml:space="preserve">Cualquier importe no aceptado se indicará con un sombreado en ROJO. El importe correspondiente deberá ser CORREGIDO. En caso contrario la oferta será </t>
    </r>
    <r>
      <rPr>
        <b/>
        <i/>
        <sz val="11"/>
        <color theme="1"/>
        <rFont val="Calibri"/>
        <family val="2"/>
        <scheme val="minor"/>
      </rPr>
      <t>DESESTIMADA</t>
    </r>
    <r>
      <rPr>
        <i/>
        <sz val="11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</si>
</sst>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4" fontId="0" fillId="0" borderId="0" xfId="0" applyNumberFormat="1"/>
    <xf numFmtId="164" fontId="0" fillId="0" borderId="0" xfId="0" applyNumberFormat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" fontId="3" fillId="3" borderId="0" xfId="0" applyNumberFormat="1" applyFont="1" applyFill="1" applyProtection="1">
      <protection locked="0"/>
    </xf>
    <xf numFmtId="4" fontId="0" fillId="4" borderId="0" xfId="0" applyNumberFormat="1" applyFill="1" applyProtection="1">
      <protection locked="0"/>
    </xf>
    <xf numFmtId="10" fontId="3" fillId="3" borderId="4" xfId="0" quotePrefix="1" applyNumberFormat="1" applyFont="1" applyFill="1" applyBorder="1" applyProtection="1">
      <protection locked="0"/>
    </xf>
    <xf numFmtId="0" fontId="5" fillId="6" borderId="0" xfId="0" applyFont="1" applyFill="1"/>
    <xf numFmtId="49" fontId="6" fillId="0" borderId="0" xfId="0" applyNumberFormat="1" applyFont="1"/>
    <xf numFmtId="1" fontId="0" fillId="0" borderId="0" xfId="0" applyNumberFormat="1"/>
    <xf numFmtId="4" fontId="0" fillId="4" borderId="0" xfId="0" applyNumberFormat="1" applyFill="1"/>
    <xf numFmtId="4" fontId="0" fillId="3" borderId="0" xfId="0" applyNumberFormat="1" applyFill="1" applyProtection="1"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 applyProtection="1"/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29"/>
  <sheetViews>
    <sheetView tabSelected="1" topLeftCell="F12" zoomScaleNormal="100" workbookViewId="0">
      <selection activeCell="H27" sqref="H27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70.88671875" customWidth="1"/>
    <col min="4" max="4" width="18.6640625" customWidth="1"/>
    <col min="5" max="5" width="27.6640625" style="2" customWidth="1"/>
    <col min="6" max="6" width="18" style="2" bestFit="1" customWidth="1"/>
    <col min="7" max="7" width="22.5546875" style="3" customWidth="1"/>
    <col min="8" max="8" width="19.6640625" bestFit="1" customWidth="1"/>
    <col min="9" max="9" width="18.6640625" style="2" customWidth="1"/>
    <col min="10" max="10" width="13.88671875" style="40" bestFit="1" customWidth="1"/>
    <col min="11" max="11" width="15.109375" style="40" bestFit="1" customWidth="1"/>
    <col min="12" max="16384" width="11.44140625" style="40"/>
  </cols>
  <sheetData>
    <row r="1" spans="1:11" ht="15" thickBot="1" x14ac:dyDescent="0.35">
      <c r="D1" s="4" t="s">
        <v>0</v>
      </c>
      <c r="H1" s="4" t="s">
        <v>1</v>
      </c>
    </row>
    <row r="2" spans="1:11" ht="15" thickBot="1" x14ac:dyDescent="0.35">
      <c r="A2" s="5" t="s">
        <v>2</v>
      </c>
      <c r="B2" s="6">
        <v>1</v>
      </c>
    </row>
    <row r="3" spans="1:11" ht="15" customHeight="1" thickBot="1" x14ac:dyDescent="0.35">
      <c r="A3" s="31" t="s">
        <v>3</v>
      </c>
      <c r="B3" s="32"/>
      <c r="C3" s="33"/>
      <c r="D3" s="7">
        <f>SUM(G:G)</f>
        <v>26762.730000000003</v>
      </c>
      <c r="E3" s="31" t="s">
        <v>4</v>
      </c>
      <c r="F3" s="32"/>
      <c r="G3" s="33"/>
      <c r="H3" s="7">
        <f>SUM(I:I)</f>
        <v>3196.24</v>
      </c>
    </row>
    <row r="4" spans="1:11" ht="15" customHeight="1" thickBot="1" x14ac:dyDescent="0.35">
      <c r="A4" s="8" t="s">
        <v>5</v>
      </c>
      <c r="B4" s="9">
        <v>0.06</v>
      </c>
      <c r="C4" s="10" t="s">
        <v>6</v>
      </c>
      <c r="D4" s="11">
        <f>ROUND($D$3*B4,2)</f>
        <v>1605.76</v>
      </c>
      <c r="E4" s="12" t="s">
        <v>7</v>
      </c>
      <c r="F4" s="23"/>
      <c r="G4" s="10" t="s">
        <v>6</v>
      </c>
      <c r="H4" s="11">
        <f>ROUND($H$3*F4,2)</f>
        <v>0</v>
      </c>
    </row>
    <row r="5" spans="1:11" ht="15" thickBot="1" x14ac:dyDescent="0.35">
      <c r="A5" s="8" t="s">
        <v>8</v>
      </c>
      <c r="B5" s="9">
        <v>0.09</v>
      </c>
      <c r="C5" s="10" t="s">
        <v>9</v>
      </c>
      <c r="D5" s="11">
        <f>ROUND($D$3*B5,2)</f>
        <v>2408.65</v>
      </c>
      <c r="E5" s="12" t="s">
        <v>10</v>
      </c>
      <c r="F5" s="23"/>
      <c r="G5" s="10" t="s">
        <v>9</v>
      </c>
      <c r="H5" s="11">
        <f>ROUND($H$3*F5,2)</f>
        <v>0</v>
      </c>
    </row>
    <row r="6" spans="1:11" ht="15" thickBot="1" x14ac:dyDescent="0.35">
      <c r="A6" s="34" t="s">
        <v>11</v>
      </c>
      <c r="B6" s="35"/>
      <c r="C6" s="36"/>
      <c r="D6" s="11">
        <f>SUM(D3,D4,D5)</f>
        <v>30777.140000000003</v>
      </c>
      <c r="E6" s="34" t="s">
        <v>12</v>
      </c>
      <c r="F6" s="35"/>
      <c r="G6" s="36"/>
      <c r="H6" s="11">
        <f>SUM(H3,H4,H5)</f>
        <v>3196.24</v>
      </c>
    </row>
    <row r="7" spans="1:11" ht="15" thickBot="1" x14ac:dyDescent="0.35">
      <c r="A7" s="13" t="s">
        <v>13</v>
      </c>
      <c r="B7" s="14">
        <v>0.21</v>
      </c>
      <c r="C7" s="10" t="s">
        <v>14</v>
      </c>
      <c r="D7" s="11">
        <f>ROUND($D$6*B7,2)</f>
        <v>6463.2</v>
      </c>
      <c r="E7" s="15" t="s">
        <v>13</v>
      </c>
      <c r="F7" s="16">
        <f>B7</f>
        <v>0.21</v>
      </c>
      <c r="G7" s="10" t="s">
        <v>14</v>
      </c>
      <c r="H7" s="11">
        <f>ROUND($H$6*F7,2)</f>
        <v>671.21</v>
      </c>
    </row>
    <row r="8" spans="1:11" ht="15" thickBot="1" x14ac:dyDescent="0.35">
      <c r="A8" s="37" t="s">
        <v>15</v>
      </c>
      <c r="B8" s="38"/>
      <c r="C8" s="39"/>
      <c r="D8" s="17">
        <f>SUM(D6:D7)</f>
        <v>37240.340000000004</v>
      </c>
      <c r="E8" s="37" t="s">
        <v>16</v>
      </c>
      <c r="F8" s="38"/>
      <c r="G8" s="39"/>
      <c r="H8" s="17">
        <f>SUM(H6:H7)</f>
        <v>3867.45</v>
      </c>
    </row>
    <row r="9" spans="1:11" ht="15" thickBot="1" x14ac:dyDescent="0.35"/>
    <row r="10" spans="1:11" ht="15" thickBot="1" x14ac:dyDescent="0.35">
      <c r="A10" s="18"/>
      <c r="F10" s="29" t="s">
        <v>17</v>
      </c>
      <c r="G10" s="30"/>
      <c r="H10" s="29" t="s">
        <v>18</v>
      </c>
      <c r="I10" s="30"/>
    </row>
    <row r="11" spans="1:11" x14ac:dyDescent="0.3">
      <c r="A11" s="19" t="s">
        <v>19</v>
      </c>
      <c r="B11" s="19" t="s">
        <v>20</v>
      </c>
      <c r="C11" s="19" t="s">
        <v>21</v>
      </c>
      <c r="D11" s="19" t="s">
        <v>22</v>
      </c>
      <c r="E11" s="20" t="s">
        <v>23</v>
      </c>
      <c r="F11" s="20" t="s">
        <v>24</v>
      </c>
      <c r="G11" s="19" t="s">
        <v>25</v>
      </c>
      <c r="H11" s="19" t="s">
        <v>26</v>
      </c>
      <c r="I11" s="19" t="s">
        <v>27</v>
      </c>
    </row>
    <row r="12" spans="1:11" x14ac:dyDescent="0.3">
      <c r="A12" s="25" t="s">
        <v>28</v>
      </c>
      <c r="B12" s="25" t="s">
        <v>34</v>
      </c>
      <c r="C12" s="25" t="s">
        <v>56</v>
      </c>
      <c r="D12" s="26"/>
      <c r="G12" s="2"/>
      <c r="H12" s="2"/>
    </row>
    <row r="13" spans="1:11" x14ac:dyDescent="0.3">
      <c r="A13" s="25" t="s">
        <v>29</v>
      </c>
      <c r="B13" s="25" t="s">
        <v>35</v>
      </c>
      <c r="C13" s="25" t="s">
        <v>57</v>
      </c>
      <c r="D13" s="26"/>
      <c r="G13" s="2"/>
      <c r="H13" s="2"/>
    </row>
    <row r="14" spans="1:11" x14ac:dyDescent="0.3">
      <c r="A14" s="18"/>
      <c r="B14" s="18" t="s">
        <v>36</v>
      </c>
      <c r="C14" s="18" t="s">
        <v>58</v>
      </c>
      <c r="D14" s="26" t="s">
        <v>50</v>
      </c>
      <c r="E14" s="2">
        <v>3</v>
      </c>
      <c r="F14" s="2">
        <v>683.27</v>
      </c>
      <c r="G14" s="27">
        <f>ROUND(E14*F14,2)</f>
        <v>2049.81</v>
      </c>
      <c r="H14" s="28"/>
      <c r="I14" s="27">
        <f>ROUND(E14*H14,2)</f>
        <v>0</v>
      </c>
      <c r="K14" s="41"/>
    </row>
    <row r="15" spans="1:11" x14ac:dyDescent="0.3">
      <c r="A15" s="18"/>
      <c r="B15" s="18" t="s">
        <v>37</v>
      </c>
      <c r="C15" s="18" t="s">
        <v>59</v>
      </c>
      <c r="D15" s="26" t="s">
        <v>50</v>
      </c>
      <c r="E15" s="2">
        <v>3</v>
      </c>
      <c r="F15" s="2">
        <v>286.95999999999998</v>
      </c>
      <c r="G15" s="27">
        <f t="shared" ref="G15:G29" si="0">ROUND(E15*F15,2)</f>
        <v>860.88</v>
      </c>
      <c r="H15" s="28"/>
      <c r="I15" s="27">
        <f t="shared" ref="I15:I29" si="1">ROUND(E15*H15,2)</f>
        <v>0</v>
      </c>
      <c r="K15" s="41"/>
    </row>
    <row r="16" spans="1:11" x14ac:dyDescent="0.3">
      <c r="A16" s="18"/>
      <c r="B16" s="18" t="s">
        <v>38</v>
      </c>
      <c r="C16" s="18" t="s">
        <v>60</v>
      </c>
      <c r="D16" s="26" t="s">
        <v>50</v>
      </c>
      <c r="E16" s="2">
        <v>5</v>
      </c>
      <c r="F16" s="2">
        <v>930</v>
      </c>
      <c r="G16" s="27">
        <f t="shared" si="0"/>
        <v>4650</v>
      </c>
      <c r="H16" s="28"/>
      <c r="I16" s="27">
        <f t="shared" si="1"/>
        <v>0</v>
      </c>
      <c r="K16" s="41"/>
    </row>
    <row r="17" spans="1:11" x14ac:dyDescent="0.3">
      <c r="A17" s="18"/>
      <c r="B17" s="18" t="s">
        <v>39</v>
      </c>
      <c r="C17" s="18" t="s">
        <v>61</v>
      </c>
      <c r="D17" s="26" t="s">
        <v>50</v>
      </c>
      <c r="E17" s="2">
        <v>2</v>
      </c>
      <c r="F17" s="2">
        <v>286.95999999999998</v>
      </c>
      <c r="G17" s="27">
        <f t="shared" si="0"/>
        <v>573.91999999999996</v>
      </c>
      <c r="H17" s="28"/>
      <c r="I17" s="27">
        <f t="shared" si="1"/>
        <v>0</v>
      </c>
      <c r="K17" s="41"/>
    </row>
    <row r="18" spans="1:11" x14ac:dyDescent="0.3">
      <c r="A18" s="18"/>
      <c r="B18" s="18" t="s">
        <v>40</v>
      </c>
      <c r="C18" s="18" t="s">
        <v>62</v>
      </c>
      <c r="D18" s="26" t="s">
        <v>50</v>
      </c>
      <c r="E18" s="2">
        <v>2</v>
      </c>
      <c r="F18" s="2">
        <v>286.95999999999998</v>
      </c>
      <c r="G18" s="27">
        <f t="shared" si="0"/>
        <v>573.91999999999996</v>
      </c>
      <c r="H18" s="28"/>
      <c r="I18" s="27">
        <f t="shared" si="1"/>
        <v>0</v>
      </c>
      <c r="K18" s="41"/>
    </row>
    <row r="19" spans="1:11" x14ac:dyDescent="0.3">
      <c r="A19" s="18"/>
      <c r="B19" s="18" t="s">
        <v>41</v>
      </c>
      <c r="C19" s="18" t="s">
        <v>63</v>
      </c>
      <c r="D19" s="26" t="s">
        <v>50</v>
      </c>
      <c r="E19" s="2">
        <v>2</v>
      </c>
      <c r="F19" s="2">
        <v>545.45000000000005</v>
      </c>
      <c r="G19" s="27">
        <f t="shared" si="0"/>
        <v>1090.9000000000001</v>
      </c>
      <c r="H19" s="28"/>
      <c r="I19" s="27">
        <f t="shared" si="1"/>
        <v>0</v>
      </c>
      <c r="K19" s="41"/>
    </row>
    <row r="20" spans="1:11" x14ac:dyDescent="0.3">
      <c r="A20" s="18"/>
      <c r="B20" s="18" t="s">
        <v>42</v>
      </c>
      <c r="C20" s="18" t="s">
        <v>64</v>
      </c>
      <c r="D20" s="26" t="s">
        <v>50</v>
      </c>
      <c r="E20" s="2">
        <v>2</v>
      </c>
      <c r="F20" s="2">
        <v>200.87</v>
      </c>
      <c r="G20" s="27">
        <f t="shared" si="0"/>
        <v>401.74</v>
      </c>
      <c r="H20" s="28"/>
      <c r="I20" s="27">
        <f t="shared" si="1"/>
        <v>0</v>
      </c>
      <c r="K20" s="41"/>
    </row>
    <row r="21" spans="1:11" x14ac:dyDescent="0.3">
      <c r="A21" s="18"/>
      <c r="B21" s="18" t="s">
        <v>43</v>
      </c>
      <c r="C21" s="18" t="s">
        <v>65</v>
      </c>
      <c r="D21" s="26" t="s">
        <v>50</v>
      </c>
      <c r="E21" s="2">
        <v>2</v>
      </c>
      <c r="F21" s="2">
        <v>149.22</v>
      </c>
      <c r="G21" s="27">
        <f t="shared" si="0"/>
        <v>298.44</v>
      </c>
      <c r="H21" s="28"/>
      <c r="I21" s="27">
        <f t="shared" si="1"/>
        <v>0</v>
      </c>
      <c r="K21" s="41"/>
    </row>
    <row r="22" spans="1:11" x14ac:dyDescent="0.3">
      <c r="A22" s="18"/>
      <c r="B22" s="18" t="s">
        <v>44</v>
      </c>
      <c r="C22" s="18" t="s">
        <v>66</v>
      </c>
      <c r="D22" s="26" t="s">
        <v>50</v>
      </c>
      <c r="E22" s="2">
        <v>2</v>
      </c>
      <c r="F22" s="2">
        <v>129.13</v>
      </c>
      <c r="G22" s="27">
        <f t="shared" si="0"/>
        <v>258.26</v>
      </c>
      <c r="H22" s="28"/>
      <c r="I22" s="27">
        <f t="shared" si="1"/>
        <v>0</v>
      </c>
      <c r="K22" s="41"/>
    </row>
    <row r="23" spans="1:11" x14ac:dyDescent="0.3">
      <c r="A23" s="18"/>
      <c r="B23" s="18" t="s">
        <v>45</v>
      </c>
      <c r="C23" s="18" t="s">
        <v>67</v>
      </c>
      <c r="D23" s="26" t="s">
        <v>50</v>
      </c>
      <c r="E23" s="2">
        <v>5</v>
      </c>
      <c r="F23" s="2">
        <v>240.84</v>
      </c>
      <c r="G23" s="27">
        <f t="shared" si="0"/>
        <v>1204.2</v>
      </c>
      <c r="H23" s="28"/>
      <c r="I23" s="27">
        <f t="shared" si="1"/>
        <v>0</v>
      </c>
      <c r="K23" s="41"/>
    </row>
    <row r="24" spans="1:11" x14ac:dyDescent="0.3">
      <c r="A24" s="18"/>
      <c r="B24" s="18" t="s">
        <v>46</v>
      </c>
      <c r="C24" s="18" t="s">
        <v>68</v>
      </c>
      <c r="D24" s="26" t="s">
        <v>50</v>
      </c>
      <c r="E24" s="2">
        <v>2</v>
      </c>
      <c r="F24" s="2">
        <v>129.13</v>
      </c>
      <c r="G24" s="27">
        <f t="shared" si="0"/>
        <v>258.26</v>
      </c>
      <c r="H24" s="28"/>
      <c r="I24" s="27">
        <f t="shared" si="1"/>
        <v>0</v>
      </c>
      <c r="K24" s="41"/>
    </row>
    <row r="25" spans="1:11" x14ac:dyDescent="0.3">
      <c r="A25" s="18"/>
      <c r="B25" s="18" t="s">
        <v>47</v>
      </c>
      <c r="C25" s="18" t="s">
        <v>69</v>
      </c>
      <c r="D25" s="26" t="s">
        <v>50</v>
      </c>
      <c r="E25" s="2">
        <v>2</v>
      </c>
      <c r="F25" s="2">
        <v>129.83000000000001</v>
      </c>
      <c r="G25" s="27">
        <f t="shared" si="0"/>
        <v>259.66000000000003</v>
      </c>
      <c r="H25" s="28"/>
      <c r="I25" s="27">
        <f t="shared" si="1"/>
        <v>0</v>
      </c>
      <c r="K25" s="41"/>
    </row>
    <row r="26" spans="1:11" x14ac:dyDescent="0.3">
      <c r="A26" s="18" t="s">
        <v>30</v>
      </c>
      <c r="B26" s="18"/>
      <c r="C26" s="25" t="s">
        <v>51</v>
      </c>
      <c r="D26" s="26"/>
      <c r="G26" s="2"/>
      <c r="H26" s="2"/>
      <c r="K26" s="41"/>
    </row>
    <row r="27" spans="1:11" x14ac:dyDescent="0.3">
      <c r="A27" s="18"/>
      <c r="B27" s="18" t="s">
        <v>48</v>
      </c>
      <c r="C27" s="18" t="s">
        <v>53</v>
      </c>
      <c r="D27" s="26" t="s">
        <v>54</v>
      </c>
      <c r="E27" s="2">
        <v>150</v>
      </c>
      <c r="F27" s="2">
        <v>73.91</v>
      </c>
      <c r="G27" s="27">
        <f t="shared" si="0"/>
        <v>11086.5</v>
      </c>
      <c r="H27" s="28"/>
      <c r="I27" s="27">
        <f t="shared" si="1"/>
        <v>0</v>
      </c>
      <c r="K27" s="41"/>
    </row>
    <row r="28" spans="1:11" x14ac:dyDescent="0.3">
      <c r="A28" s="18" t="s">
        <v>52</v>
      </c>
      <c r="B28" s="18"/>
      <c r="C28" s="25" t="s">
        <v>70</v>
      </c>
      <c r="D28" s="26"/>
      <c r="G28" s="2"/>
      <c r="H28" s="2"/>
      <c r="K28" s="41"/>
    </row>
    <row r="29" spans="1:11" x14ac:dyDescent="0.3">
      <c r="A29" s="18"/>
      <c r="B29" s="18" t="s">
        <v>49</v>
      </c>
      <c r="C29" s="18" t="s">
        <v>71</v>
      </c>
      <c r="D29" s="26" t="s">
        <v>50</v>
      </c>
      <c r="E29" s="2">
        <v>3196.2400000000002</v>
      </c>
      <c r="F29" s="2">
        <v>1</v>
      </c>
      <c r="G29" s="27">
        <f t="shared" si="0"/>
        <v>3196.24</v>
      </c>
      <c r="H29" s="27">
        <v>1</v>
      </c>
      <c r="I29" s="27">
        <f t="shared" si="1"/>
        <v>3196.24</v>
      </c>
      <c r="K29" s="41"/>
    </row>
  </sheetData>
  <sheetProtection sheet="1" objects="1" scenarios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conditionalFormatting sqref="H6">
    <cfRule type="cellIs" dxfId="1" priority="1" operator="greaterThan">
      <formula>$D$6</formula>
    </cfRule>
  </conditionalFormatting>
  <conditionalFormatting sqref="H14:H25 H27 H29">
    <cfRule type="cellIs" dxfId="0" priority="2" operator="greaterThan">
      <formula>F14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6"/>
  <sheetViews>
    <sheetView workbookViewId="0">
      <selection activeCell="A3" sqref="A3"/>
    </sheetView>
  </sheetViews>
  <sheetFormatPr baseColWidth="10" defaultColWidth="11.44140625" defaultRowHeight="14.4" x14ac:dyDescent="0.3"/>
  <cols>
    <col min="2" max="2" width="140.5546875" bestFit="1" customWidth="1"/>
  </cols>
  <sheetData>
    <row r="1" spans="1:2" ht="15" thickBot="1" x14ac:dyDescent="0.35">
      <c r="B1" s="1" t="s">
        <v>31</v>
      </c>
    </row>
    <row r="2" spans="1:2" ht="15" thickBot="1" x14ac:dyDescent="0.35">
      <c r="A2" s="21"/>
      <c r="B2" s="1" t="s">
        <v>32</v>
      </c>
    </row>
    <row r="3" spans="1:2" ht="15" thickBot="1" x14ac:dyDescent="0.35">
      <c r="A3" s="22"/>
      <c r="B3" s="1" t="s">
        <v>33</v>
      </c>
    </row>
    <row r="4" spans="1:2" x14ac:dyDescent="0.3">
      <c r="B4" s="1" t="s">
        <v>55</v>
      </c>
    </row>
    <row r="5" spans="1:2" x14ac:dyDescent="0.3">
      <c r="A5" s="24"/>
      <c r="B5" s="1" t="s">
        <v>73</v>
      </c>
    </row>
    <row r="6" spans="1:2" x14ac:dyDescent="0.3">
      <c r="B6" t="s">
        <v>72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A8A7E84-EC2F-48E3-A1FB-3554E872B42B}">
  <ds:schemaRefs>
    <ds:schemaRef ds:uri="http://www.w3.org/XML/1998/namespace"/>
    <ds:schemaRef ds:uri="4fd46784-a323-4a13-9ce7-d880620db668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2025-01-20T18:58:34Z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