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831BCA4E-F240-4AF8-A3FE-B2CD223C2459}" xr6:coauthVersionLast="47" xr6:coauthVersionMax="47" xr10:uidLastSave="{00000000-0000-0000-0000-000000000000}"/>
  <bookViews>
    <workbookView xWindow="-108" yWindow="-108" windowWidth="22320" windowHeight="13176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H6" i="1" l="1"/>
  <c r="H5" i="1" s="1"/>
  <c r="K13" i="1"/>
  <c r="H4" i="1" l="1"/>
  <c r="H3" i="1" s="1"/>
  <c r="D6" i="1" l="1"/>
  <c r="F7" i="1"/>
  <c r="H7" i="1" s="1"/>
  <c r="D4" i="1" l="1"/>
  <c r="D5" i="1"/>
  <c r="H8" i="1"/>
  <c r="D3" i="1" l="1"/>
  <c r="D7" i="1" l="1"/>
  <c r="D8" i="1" s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<sst xmlns="http://schemas.openxmlformats.org/spreadsheetml/2006/main" count="42" uniqueCount="38">
  <si>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</si>
  <si>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</si>
  <si>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</si>
  <si>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</si>
  <si>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</si>
  <si>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</si>
  <si>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</si>
  <si>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</si>
  <si>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</si>
  <si>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</si>
  <si>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</si>
  <si>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</si>
  <si>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</si>
  <si>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</si>
  <si>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</si>
  <si>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</si>
  <si>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</si>
  <si>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</si>
  <si>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</si>
  <si>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</si>
  <si>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</si>
  <si>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</si>
  <si>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</si>
  <si>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</si>
  <si>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</si>
  <si>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</si>
  <si>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</si>
  <si>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Notas</t>
  </si>
  <si>
    <t>Se tendrán en cuenta las Notas del apartado 27 del Pliego de Condiciones Particulares.</t>
  </si>
  <si>
    <t>Se deben rellenar las celdas sombreada en verde.</t>
  </si>
  <si>
    <t>ud</t>
  </si>
  <si>
    <t>Total Presupuesto ofertado (Ejecución Material, en contratos de obras):</t>
  </si>
  <si>
    <t>Los Gastos Generales y el Beneficio Industrial son informativos, se encuentran incluidos en los importes unitarios y no suman en el importe total.</t>
  </si>
  <si>
    <t>2000004309</t>
  </si>
  <si>
    <t>Si las celdas con los Gastos Generales y el Beneficio Industrial no se cumplimentan se supondrá que tienen valor cero.</t>
  </si>
  <si>
    <t>SUMINISTRO, INSTALACIÓN, INTEGRACIÓN Y PUESTA EN SERVICIO DE LA EXTENSIÓN DEL SISTEMA DE ELEVACIÓN M4, SOTERRADO A SEIS COCHES, EN EL CENTRO DE MANTENIMIENTO DE SACEDAL.</t>
  </si>
  <si>
    <t>Suministro, instalación, integración y puesta en servicio de la extensión del sistema de elevación M4, soterrado a seis coches, en el centro de mantenimiento de Sacedal</t>
  </si>
  <si>
    <t>2194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</si>
</sst>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10" fontId="3" fillId="5" borderId="4" xfId="0" quotePrefix="1" applyNumberFormat="1" applyFont="1" applyFill="1" applyBorder="1" applyProtection="1">
      <protection locked="0"/>
    </xf>
    <xf numFmtId="0" fontId="8" fillId="0" borderId="0" xfId="0" applyFont="1"/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4" fillId="3" borderId="8" xfId="0" applyNumberFormat="1" applyFont="1" applyFill="1" applyBorder="1"/>
    <xf numFmtId="3" fontId="3" fillId="0" borderId="3" xfId="0" applyNumberFormat="1" applyFont="1" applyBorder="1"/>
    <xf numFmtId="0" fontId="7" fillId="0" borderId="0" xfId="0" applyFont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vertical="justify"/>
    </xf>
    <xf numFmtId="4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4" fontId="0" fillId="3" borderId="0" xfId="0" applyNumberFormat="1" applyFill="1"/>
    <xf numFmtId="49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3"/>
  <sheetViews>
    <sheetView tabSelected="1" zoomScaleNormal="100" workbookViewId="0">
      <selection activeCell="E14" sqref="E14"/>
    </sheetView>
  </sheetViews>
  <sheetFormatPr baseColWidth="10" defaultColWidth="11.44140625" defaultRowHeight="14.4" x14ac:dyDescent="0.3"/>
  <cols>
    <col min="1" max="1" width="28.44140625" customWidth="1"/>
    <col min="2" max="2" width="13.88671875" customWidth="1"/>
    <col min="3" max="3" width="61.5546875" customWidth="1"/>
    <col min="4" max="4" width="18.6640625" customWidth="1"/>
    <col min="5" max="5" width="28.6640625" style="8" bestFit="1" customWidth="1"/>
    <col min="6" max="6" width="18" style="8" bestFit="1" customWidth="1"/>
    <col min="7" max="7" width="22.5546875" style="9" customWidth="1"/>
    <col min="8" max="8" width="19.6640625" bestFit="1" customWidth="1"/>
    <col min="9" max="9" width="18.6640625" style="8" customWidth="1"/>
    <col min="10" max="10" width="16.6640625" style="10" customWidth="1"/>
    <col min="11" max="11" width="40.109375" style="11" bestFit="1" customWidth="1"/>
  </cols>
  <sheetData>
    <row r="1" spans="1:11" ht="21.6" customHeight="1" thickBot="1" x14ac:dyDescent="0.35">
      <c r="D1" s="7" t="s">
        <v>0</v>
      </c>
      <c r="H1" s="7" t="s">
        <v>1</v>
      </c>
    </row>
    <row r="2" spans="1:11" ht="15" thickBot="1" x14ac:dyDescent="0.35">
      <c r="A2" s="12" t="s">
        <v>2</v>
      </c>
      <c r="B2" s="13">
        <v>1</v>
      </c>
      <c r="C2" s="14"/>
    </row>
    <row r="3" spans="1:11" ht="15" customHeight="1" thickBot="1" x14ac:dyDescent="0.35">
      <c r="A3" s="41" t="s">
        <v>3</v>
      </c>
      <c r="B3" s="42"/>
      <c r="C3" s="43"/>
      <c r="D3" s="15">
        <f>+D6-D5-D4</f>
        <v>1377929.36</v>
      </c>
      <c r="E3" s="41" t="s">
        <v>31</v>
      </c>
      <c r="F3" s="42"/>
      <c r="G3" s="43"/>
      <c r="H3" s="15">
        <f>+H6-H5-H4</f>
        <v>0</v>
      </c>
    </row>
    <row r="4" spans="1:11" ht="15" customHeight="1" thickBot="1" x14ac:dyDescent="0.35">
      <c r="A4" s="16" t="s">
        <v>4</v>
      </c>
      <c r="B4" s="17">
        <v>0.06</v>
      </c>
      <c r="C4" s="18" t="s">
        <v>5</v>
      </c>
      <c r="D4" s="19">
        <f>ROUND((B4*(D6/(1+B4+B5))),2)</f>
        <v>82675.759999999995</v>
      </c>
      <c r="E4" s="20" t="s">
        <v>6</v>
      </c>
      <c r="F4" s="1">
        <v>0</v>
      </c>
      <c r="G4" s="18" t="s">
        <v>5</v>
      </c>
      <c r="H4" s="19">
        <f>ROUND((F4*(H6/(1+F4+F5))),2)</f>
        <v>0</v>
      </c>
    </row>
    <row r="5" spans="1:11" ht="15" thickBot="1" x14ac:dyDescent="0.35">
      <c r="A5" s="16" t="s">
        <v>7</v>
      </c>
      <c r="B5" s="17">
        <v>0.09</v>
      </c>
      <c r="C5" s="18" t="s">
        <v>8</v>
      </c>
      <c r="D5" s="19">
        <f>ROUND((B5*(D6/(1+B4+B5))),2)</f>
        <v>124013.64</v>
      </c>
      <c r="E5" s="20" t="s">
        <v>9</v>
      </c>
      <c r="F5" s="1">
        <v>0</v>
      </c>
      <c r="G5" s="18" t="s">
        <v>8</v>
      </c>
      <c r="H5" s="19">
        <f>ROUND((F5*(H6/(1+F4+F5))),2)</f>
        <v>0</v>
      </c>
    </row>
    <row r="6" spans="1:11" ht="15" thickBot="1" x14ac:dyDescent="0.35">
      <c r="A6" s="44" t="s">
        <v>10</v>
      </c>
      <c r="B6" s="45"/>
      <c r="C6" s="46"/>
      <c r="D6" s="19">
        <f>SUM(G:G)</f>
        <v>1584618.76</v>
      </c>
      <c r="E6" s="44" t="s">
        <v>11</v>
      </c>
      <c r="F6" s="45"/>
      <c r="G6" s="46"/>
      <c r="H6" s="19">
        <f>+SUM(I12:I31)</f>
        <v>0</v>
      </c>
    </row>
    <row r="7" spans="1:11" ht="15" thickBot="1" x14ac:dyDescent="0.35">
      <c r="A7" s="21" t="s">
        <v>12</v>
      </c>
      <c r="B7" s="22">
        <v>0.21</v>
      </c>
      <c r="C7" s="18" t="s">
        <v>13</v>
      </c>
      <c r="D7" s="19">
        <f>ROUND($D$6*B7,2)</f>
        <v>332769.94</v>
      </c>
      <c r="E7" s="23" t="s">
        <v>12</v>
      </c>
      <c r="F7" s="24">
        <f>B7</f>
        <v>0.21</v>
      </c>
      <c r="G7" s="18" t="s">
        <v>13</v>
      </c>
      <c r="H7" s="19">
        <f>ROUND($H$6*F7,2)</f>
        <v>0</v>
      </c>
    </row>
    <row r="8" spans="1:11" ht="15" thickBot="1" x14ac:dyDescent="0.35">
      <c r="A8" s="47" t="s">
        <v>14</v>
      </c>
      <c r="B8" s="48"/>
      <c r="C8" s="49"/>
      <c r="D8" s="25">
        <f>SUM(D6:D7)</f>
        <v>1917388.7</v>
      </c>
      <c r="E8" s="47" t="s">
        <v>15</v>
      </c>
      <c r="F8" s="48"/>
      <c r="G8" s="49"/>
      <c r="H8" s="25">
        <f>SUM(H6:H7)</f>
        <v>0</v>
      </c>
    </row>
    <row r="9" spans="1:11" ht="15" thickBot="1" x14ac:dyDescent="0.35"/>
    <row r="10" spans="1:11" ht="15" thickBot="1" x14ac:dyDescent="0.35">
      <c r="A10" s="26"/>
      <c r="F10" s="39" t="s">
        <v>16</v>
      </c>
      <c r="G10" s="40"/>
      <c r="H10" s="39" t="s">
        <v>17</v>
      </c>
      <c r="I10" s="40"/>
    </row>
    <row r="11" spans="1:11" x14ac:dyDescent="0.3">
      <c r="A11" s="27" t="s">
        <v>18</v>
      </c>
      <c r="B11" s="27" t="s">
        <v>19</v>
      </c>
      <c r="C11" s="27" t="s">
        <v>20</v>
      </c>
      <c r="D11" s="28" t="s">
        <v>21</v>
      </c>
      <c r="E11" s="29" t="s">
        <v>22</v>
      </c>
      <c r="F11" s="29" t="s">
        <v>23</v>
      </c>
      <c r="G11" s="27" t="s">
        <v>24</v>
      </c>
      <c r="H11" s="27" t="s">
        <v>25</v>
      </c>
      <c r="I11" s="27" t="s">
        <v>26</v>
      </c>
    </row>
    <row r="12" spans="1:11" ht="43.2" x14ac:dyDescent="0.3">
      <c r="A12" s="30">
        <v>1</v>
      </c>
      <c r="B12" s="38" t="s">
        <v>33</v>
      </c>
      <c r="C12" s="31" t="s">
        <v>35</v>
      </c>
      <c r="D12" s="30"/>
      <c r="E12" s="32"/>
      <c r="F12" s="32"/>
      <c r="G12" s="33"/>
      <c r="H12" s="34"/>
      <c r="I12" s="34"/>
    </row>
    <row r="13" spans="1:11" ht="43.2" x14ac:dyDescent="0.3">
      <c r="A13" s="30"/>
      <c r="B13" s="35" t="s">
        <v>37</v>
      </c>
      <c r="C13" s="31" t="s">
        <v>36</v>
      </c>
      <c r="D13" s="36" t="s">
        <v>30</v>
      </c>
      <c r="E13" s="32">
        <v>1</v>
      </c>
      <c r="F13" s="32">
        <v>1584618.76</v>
      </c>
      <c r="G13" s="37">
        <f>ROUND(E13*F13,2)</f>
        <v>1584618.76</v>
      </c>
      <c r="H13" s="6"/>
      <c r="I13" s="34">
        <f>ROUND(E13*H13,2)</f>
        <v>0</v>
      </c>
      <c r="K13" s="11" t="str">
        <f t="shared" ref="K13" si="0">+IF(H13&gt;F13,"Importe superior a importe máximo","")</f>
        <v/>
      </c>
    </row>
  </sheetData>
  <sheetProtection algorithmName="SHA-512" hashValue="/iGgc1Jle67WP/6R+SoU9iL7Zyu26tFj4xFg+233jUBml964eb1WhjFDNX8R7kTvZIabbJSyzaWTV8gS0TyiuQ==" saltValue="P39Ql97tYf61e24GN5rSo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30CD-3C55-40E4-BA40-37542B93ACDA}">
  <dimension ref="A1:A6"/>
  <sheetViews>
    <sheetView workbookViewId="0">
      <selection activeCell="A8" sqref="A8"/>
    </sheetView>
  </sheetViews>
  <sheetFormatPr baseColWidth="10" defaultRowHeight="14.4" x14ac:dyDescent="0.3"/>
  <cols>
    <col min="1" max="1" width="72.33203125" customWidth="1"/>
  </cols>
  <sheetData>
    <row r="1" spans="1:1" x14ac:dyDescent="0.3">
      <c r="A1" s="2" t="s">
        <v>27</v>
      </c>
    </row>
    <row r="2" spans="1:1" ht="32.25" customHeight="1" x14ac:dyDescent="0.3">
      <c r="A2" s="3" t="s">
        <v>28</v>
      </c>
    </row>
    <row r="3" spans="1:1" ht="32.25" customHeight="1" x14ac:dyDescent="0.3">
      <c r="A3" s="3" t="s">
        <v>29</v>
      </c>
    </row>
    <row r="4" spans="1:1" ht="32.25" customHeight="1" x14ac:dyDescent="0.3">
      <c r="A4" s="4" t="s">
        <v>34</v>
      </c>
    </row>
    <row r="5" spans="1:1" ht="39.6" customHeight="1" x14ac:dyDescent="0.3">
      <c r="A5" s="4" t="s">
        <v>32</v>
      </c>
    </row>
    <row r="6" spans="1:1" ht="35.4" customHeight="1" x14ac:dyDescent="0.3">
      <c r="A6" s="5"/>
    </row>
  </sheetData>
  <sheetProtection algorithmName="SHA-512" hashValue="zyNaFtNZgSBRACNafuTlXj9AWChriCr5OziK9NTfG2Why+/JEdAVhePe9MHZrSXajhdGW7DxEYIY6eKICx19CQ==" saltValue="E5i5LpTyP0In1ZETCPjkd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2025-02-20T12:15:13Z</dcterms:modified>
  <cp:category/>
  <cp:contentStatus/>
</cp:coreProperties>
</file>