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/>
  <xr:revisionPtr revIDLastSave="0" documentId="13_ncr:1_{E934EE2D-893F-4BAF-998B-A646C44FE978}" xr6:coauthVersionLast="47" xr6:coauthVersionMax="47" xr10:uidLastSave="{00000000-0000-0000-0000-000000000000}"/>
  <bookViews>
    <workbookView xWindow="-108" yWindow="-108" windowWidth="23256" windowHeight="12576" xr2:uid="{ABB91DEC-286D-4023-BD96-658FA66E8287}"/>
  </bookViews>
  <sheets>
    <sheet name="INSTRUCCIONES" sheetId="4" r:id="rId1"/>
    <sheet name="Oferta económica" sheetId="1" r:id="rId2"/>
    <sheet name="CERTO_G" sheetId="3" r:id="rId3"/>
    <sheet name="CERTO_I" sheetId="2" r:id="rId4"/>
  </sheets>
  <definedNames>
    <definedName name="Ampliado" localSheetId="2">#REF!</definedName>
    <definedName name="Ampliado">#REF!</definedName>
    <definedName name="Costes" localSheetId="2">#REF!</definedName>
    <definedName name="Costes">#REF!</definedName>
    <definedName name="Datos" localSheetId="2">#REF!</definedName>
    <definedName name="Datos">#REF!</definedName>
    <definedName name="Pesos" localSheetId="2">#REF!</definedName>
    <definedName name="Pesos">#REF!</definedName>
    <definedName name="Pesos_2" localSheetId="2">#REF!</definedName>
    <definedName name="Pesos_2">#REF!</definedName>
    <definedName name="Pesos2" localSheetId="2">#REF!</definedName>
    <definedName name="Pesos2">#REF!</definedName>
    <definedName name="Type" localSheetId="2">#REF!</definedName>
    <definedName name="Typ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3" l="1"/>
  <c r="I15" i="3"/>
  <c r="I16" i="3"/>
  <c r="I17" i="3"/>
  <c r="I18" i="3"/>
  <c r="C18" i="3" l="1"/>
  <c r="G14" i="1"/>
  <c r="G16" i="1"/>
  <c r="G19" i="1"/>
  <c r="G20" i="1"/>
  <c r="G21" i="1"/>
  <c r="G22" i="1"/>
  <c r="G23" i="1"/>
  <c r="H16" i="2"/>
  <c r="I16" i="2" s="1"/>
  <c r="H14" i="2"/>
  <c r="I14" i="2" s="1"/>
  <c r="A13" i="2"/>
  <c r="B13" i="2"/>
  <c r="C13" i="2"/>
  <c r="B14" i="2"/>
  <c r="C14" i="2"/>
  <c r="D14" i="2"/>
  <c r="E14" i="2"/>
  <c r="F14" i="2"/>
  <c r="A15" i="2"/>
  <c r="B15" i="2"/>
  <c r="C15" i="2"/>
  <c r="B16" i="2"/>
  <c r="C16" i="2"/>
  <c r="D16" i="2"/>
  <c r="E16" i="2"/>
  <c r="F16" i="2"/>
  <c r="B12" i="2"/>
  <c r="C12" i="2"/>
  <c r="A12" i="2"/>
  <c r="H14" i="3"/>
  <c r="I14" i="3" s="1"/>
  <c r="H3" i="3" s="1"/>
  <c r="H15" i="3"/>
  <c r="H16" i="3"/>
  <c r="H17" i="3"/>
  <c r="H18" i="3"/>
  <c r="A13" i="3"/>
  <c r="B13" i="3"/>
  <c r="C13" i="3"/>
  <c r="B14" i="3"/>
  <c r="C14" i="3"/>
  <c r="D14" i="3"/>
  <c r="E14" i="3"/>
  <c r="F14" i="3"/>
  <c r="B15" i="3"/>
  <c r="C15" i="3"/>
  <c r="D15" i="3"/>
  <c r="E15" i="3"/>
  <c r="B16" i="3"/>
  <c r="C16" i="3"/>
  <c r="D16" i="3"/>
  <c r="E16" i="3"/>
  <c r="F16" i="3"/>
  <c r="B17" i="3"/>
  <c r="C17" i="3"/>
  <c r="D17" i="3"/>
  <c r="E17" i="3"/>
  <c r="F17" i="3"/>
  <c r="B18" i="3"/>
  <c r="D18" i="3"/>
  <c r="E18" i="3"/>
  <c r="F18" i="3"/>
  <c r="B12" i="3"/>
  <c r="C12" i="3"/>
  <c r="A12" i="3"/>
  <c r="G14" i="3"/>
  <c r="I19" i="1"/>
  <c r="H3" i="2" l="1"/>
  <c r="B5" i="2"/>
  <c r="B4" i="2"/>
  <c r="B5" i="3"/>
  <c r="B4" i="3"/>
  <c r="F5" i="3" l="1"/>
  <c r="H5" i="3" s="1"/>
  <c r="F4" i="3"/>
  <c r="H4" i="3" s="1"/>
  <c r="F7" i="3"/>
  <c r="H6" i="3" l="1"/>
  <c r="F4" i="2"/>
  <c r="H4" i="2" s="1"/>
  <c r="F5" i="2"/>
  <c r="H5" i="2" s="1"/>
  <c r="F7" i="2"/>
  <c r="I23" i="1"/>
  <c r="G18" i="3"/>
  <c r="I22" i="1"/>
  <c r="G17" i="3"/>
  <c r="I21" i="1"/>
  <c r="G16" i="3"/>
  <c r="I20" i="1"/>
  <c r="G15" i="3"/>
  <c r="D6" i="3" s="1"/>
  <c r="D6" i="1" s="1"/>
  <c r="I16" i="1"/>
  <c r="G16" i="2"/>
  <c r="I14" i="1"/>
  <c r="G14" i="2"/>
  <c r="F7" i="1"/>
  <c r="H6" i="2" l="1"/>
  <c r="H7" i="2" s="1"/>
  <c r="H8" i="2" s="1"/>
  <c r="D6" i="2"/>
  <c r="D5" i="2" s="1"/>
  <c r="D4" i="3"/>
  <c r="D4" i="1" s="1"/>
  <c r="D5" i="3"/>
  <c r="D5" i="1" s="1"/>
  <c r="D7" i="3"/>
  <c r="D8" i="3" l="1"/>
  <c r="D8" i="1" s="1"/>
  <c r="D7" i="1"/>
  <c r="H5" i="1"/>
  <c r="H6" i="1"/>
  <c r="H7" i="3"/>
  <c r="H8" i="3" s="1"/>
  <c r="D3" i="3"/>
  <c r="D3" i="1" s="1"/>
  <c r="D7" i="2"/>
  <c r="D8" i="2" s="1"/>
  <c r="D4" i="2"/>
  <c r="H8" i="1" l="1"/>
  <c r="H7" i="1"/>
  <c r="H4" i="1"/>
  <c r="D3" i="2"/>
  <c r="H3" i="1"/>
</calcChain>
</file>

<file path=xl/sharedStrings.xml><?xml version="1.0" encoding="utf-8"?>
<sst xmlns="http://schemas.openxmlformats.org/spreadsheetml/2006/main" count="134" uniqueCount="61">
  <si>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</si>
  <si>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</si>
  <si>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</si>
  <si>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</si>
  <si>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</si>
  <si>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</si>
  <si>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</si>
  <si>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</si>
  <si>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</si>
  <si>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</si>
  <si>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</si>
  <si>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</si>
  <si>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</si>
  <si>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</si>
  <si>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</si>
  <si>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</si>
  <si>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</si>
  <si>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</si>
  <si>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</si>
  <si>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</si>
  <si>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</si>
  <si>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</si>
  <si>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</si>
  <si>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</si>
  <si>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</si>
  <si>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</si>
  <si>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</si>
  <si>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</si>
  <si>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INV</t>
  </si>
  <si>
    <t>1.1</t>
  </si>
  <si>
    <t>1.2</t>
  </si>
  <si>
    <t>INST</t>
  </si>
  <si>
    <t>Servicios de instalación</t>
  </si>
  <si>
    <t>INST_1</t>
  </si>
  <si>
    <t>GTO</t>
  </si>
  <si>
    <t>GASTO</t>
  </si>
  <si>
    <t>2.1</t>
  </si>
  <si>
    <t>MTO</t>
  </si>
  <si>
    <t>Soporte y mantenimiento</t>
  </si>
  <si>
    <t>INVERSION</t>
  </si>
  <si>
    <t>SUM</t>
  </si>
  <si>
    <t>SUMINISTRO</t>
  </si>
  <si>
    <t>SUM_1</t>
  </si>
  <si>
    <t>Suministro de infraestructura</t>
  </si>
  <si>
    <t>UD</t>
  </si>
  <si>
    <t>SERVICIOS DE INSTALACION</t>
  </si>
  <si>
    <t>MTO_ANUAL</t>
  </si>
  <si>
    <t>Soporte y mantenimiento anual partida 1.1</t>
  </si>
  <si>
    <t>JDAS_1</t>
  </si>
  <si>
    <t>Jornadas profesionales, año 1</t>
  </si>
  <si>
    <t>JDAS_2</t>
  </si>
  <si>
    <t>Jornadas profesionales, año 2</t>
  </si>
  <si>
    <t>JDAS_3</t>
  </si>
  <si>
    <t>Jornadas profesionales, año 3</t>
  </si>
  <si>
    <t>JDAS_4</t>
  </si>
  <si>
    <t>Jornadas profesionales, año 4</t>
  </si>
  <si>
    <r>
      <t xml:space="preserve">% Beneficio Industrial </t>
    </r>
    <r>
      <rPr>
        <i/>
        <sz val="11"/>
        <color theme="1"/>
        <rFont val="Aptos Narrow"/>
        <family val="2"/>
        <scheme val="minor"/>
      </rPr>
      <t>(A efectos de este excel de oferta, se considera 0% de Gastos generales y beneficio industrial ya que el 9% de gastos generales y el 6% de beneficio industrial correspondientes al desglose del presupuesto de licitación se encuentran incluidos en los precios unitarios).</t>
    </r>
  </si>
  <si>
    <t>Descripción de las hojas</t>
  </si>
  <si>
    <r>
      <t>Oferta económica</t>
    </r>
    <r>
      <rPr>
        <sz val="11"/>
        <color rgb="FF000000"/>
        <rFont val="Aptos"/>
        <family val="2"/>
      </rPr>
      <t xml:space="preserve">: 
</t>
    </r>
    <r>
      <rPr>
        <b/>
        <u/>
        <sz val="11"/>
        <color rgb="FF000000"/>
        <rFont val="Aptos"/>
        <family val="2"/>
      </rPr>
      <t>El licitador rellenará la hoja "Oferta Económica"</t>
    </r>
    <r>
      <rPr>
        <sz val="11"/>
        <color rgb="FF000000"/>
        <rFont val="Aptos"/>
        <family val="2"/>
      </rPr>
      <t xml:space="preserve"> de este archivo excel con los precios unitarios ofertados para cada elemento en la columna H "Precio Un Ofertante", y que dará lugar al importe total ofertado sin IVA indicado en la casilla H6 "Importe ofertado (sin IVA). Los precios unitarios deben incluir Gastos Generales y Beneficio Industrial.</t>
    </r>
    <r>
      <rPr>
        <b/>
        <sz val="11"/>
        <color rgb="FF000000"/>
        <rFont val="Aptos"/>
        <family val="2"/>
      </rPr>
      <t xml:space="preserve"> A efectos de este excel de oferta, se considera 0% de Gastos generales y beneficio industrial ya que el 9% de gastos generales y el 6% de beneficio industrial correspondientes al desglose del presupuesto de licitación se encuentran incluidos en los precios unitarios</t>
    </r>
  </si>
  <si>
    <r>
      <t>CERTO_G</t>
    </r>
    <r>
      <rPr>
        <sz val="11"/>
        <color rgb="FF000000"/>
        <rFont val="Aptos"/>
        <family val="2"/>
      </rPr>
      <t xml:space="preserve">: 
</t>
    </r>
    <r>
      <rPr>
        <b/>
        <sz val="11"/>
        <color rgb="FF000000"/>
        <rFont val="Aptos"/>
        <family val="2"/>
      </rPr>
      <t xml:space="preserve">El licitador </t>
    </r>
    <r>
      <rPr>
        <b/>
        <u/>
        <sz val="11"/>
        <color rgb="FF000000"/>
        <rFont val="Aptos"/>
        <family val="2"/>
      </rPr>
      <t>no</t>
    </r>
    <r>
      <rPr>
        <b/>
        <sz val="11"/>
        <color rgb="FF000000"/>
        <rFont val="Aptos"/>
        <family val="2"/>
      </rPr>
      <t xml:space="preserve"> rellenará la hoja CERTO_G</t>
    </r>
    <r>
      <rPr>
        <sz val="11"/>
        <color rgb="FF000000"/>
        <rFont val="Aptos"/>
        <family val="2"/>
      </rPr>
      <t xml:space="preserve"> de este archivo excel, por ser de uso interno de Metro a efectos contables para recoger los conceptos con naturaleza de gasto. Se rellena automáticamente con los valores introducidos en la hoja "Oferta económica"</t>
    </r>
  </si>
  <si>
    <r>
      <t>CERTO_I</t>
    </r>
    <r>
      <rPr>
        <sz val="11"/>
        <color rgb="FF000000"/>
        <rFont val="Aptos"/>
        <family val="2"/>
      </rPr>
      <t xml:space="preserve">: 
</t>
    </r>
    <r>
      <rPr>
        <b/>
        <sz val="11"/>
        <color rgb="FF000000"/>
        <rFont val="Aptos"/>
        <family val="2"/>
      </rPr>
      <t xml:space="preserve">El licitador </t>
    </r>
    <r>
      <rPr>
        <b/>
        <u/>
        <sz val="11"/>
        <color rgb="FF000000"/>
        <rFont val="Aptos"/>
        <family val="2"/>
      </rPr>
      <t>no</t>
    </r>
    <r>
      <rPr>
        <b/>
        <sz val="11"/>
        <color rgb="FF000000"/>
        <rFont val="Aptos"/>
        <family val="2"/>
      </rPr>
      <t xml:space="preserve"> rellenará la hoja CERTO_I</t>
    </r>
    <r>
      <rPr>
        <sz val="11"/>
        <color rgb="FF000000"/>
        <rFont val="Aptos"/>
        <family val="2"/>
      </rPr>
      <t xml:space="preserve"> de este archivo excel, por ser de uso interno de Metro a efectos contables para recoger los conceptos con naturaleza de inversión. Se rellena automáticamente con los valores introducidos en la hoja "Oferta económica"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</si>
</sst>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000000"/>
      <name val="Aptos"/>
      <family val="2"/>
    </font>
    <font>
      <sz val="11"/>
      <color rgb="FF000000"/>
      <name val="Aptos"/>
      <family val="2"/>
    </font>
    <font>
      <sz val="11"/>
      <color theme="1"/>
      <name val="Aptos"/>
      <family val="2"/>
    </font>
    <font>
      <b/>
      <u/>
      <sz val="11"/>
      <color rgb="FF000000"/>
      <name val="Aptos"/>
      <family val="2"/>
    </font>
  </fonts>
  <fills count="11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3" fontId="4" fillId="0" borderId="2" xfId="0" applyNumberFormat="1" applyFont="1" applyBorder="1"/>
    <xf numFmtId="4" fontId="4" fillId="3" borderId="2" xfId="0" applyNumberFormat="1" applyFont="1" applyFill="1" applyBorder="1"/>
    <xf numFmtId="10" fontId="4" fillId="0" borderId="6" xfId="0" quotePrefix="1" applyNumberFormat="1" applyFont="1" applyBorder="1"/>
    <xf numFmtId="4" fontId="4" fillId="3" borderId="7" xfId="0" applyNumberFormat="1" applyFont="1" applyFill="1" applyBorder="1"/>
    <xf numFmtId="9" fontId="4" fillId="0" borderId="6" xfId="0" quotePrefix="1" applyNumberFormat="1" applyFont="1" applyBorder="1"/>
    <xf numFmtId="4" fontId="4" fillId="0" borderId="0" xfId="0" applyNumberFormat="1" applyFont="1"/>
    <xf numFmtId="0" fontId="5" fillId="4" borderId="2" xfId="0" applyFont="1" applyFill="1" applyBorder="1" applyAlignment="1">
      <alignment horizontal="left" wrapText="1" indent="1"/>
    </xf>
    <xf numFmtId="0" fontId="6" fillId="0" borderId="2" xfId="0" applyFont="1" applyBorder="1" applyAlignment="1">
      <alignment horizontal="left" vertical="center" wrapText="1" indent="1"/>
    </xf>
    <xf numFmtId="0" fontId="6" fillId="0" borderId="9" xfId="0" applyFont="1" applyBorder="1" applyAlignment="1">
      <alignment horizontal="left" vertical="center" wrapText="1" indent="1"/>
    </xf>
    <xf numFmtId="0" fontId="6" fillId="0" borderId="10" xfId="0" applyFont="1" applyBorder="1" applyAlignment="1">
      <alignment horizontal="left" vertical="center" wrapText="1" indent="1"/>
    </xf>
    <xf numFmtId="0" fontId="8" fillId="0" borderId="0" xfId="0" applyFont="1" applyAlignment="1">
      <alignment horizontal="left" vertical="center" wrapText="1" indent="1"/>
    </xf>
    <xf numFmtId="49" fontId="3" fillId="5" borderId="1" xfId="0" applyNumberFormat="1" applyFont="1" applyFill="1" applyBorder="1"/>
    <xf numFmtId="49" fontId="3" fillId="5" borderId="3" xfId="0" applyNumberFormat="1" applyFont="1" applyFill="1" applyBorder="1"/>
    <xf numFmtId="49" fontId="4" fillId="5" borderId="7" xfId="0" applyNumberFormat="1" applyFont="1" applyFill="1" applyBorder="1"/>
    <xf numFmtId="49" fontId="3" fillId="5" borderId="8" xfId="0" applyNumberFormat="1" applyFont="1" applyFill="1" applyBorder="1"/>
    <xf numFmtId="4" fontId="3" fillId="2" borderId="3" xfId="0" applyNumberFormat="1" applyFont="1" applyFill="1" applyBorder="1"/>
    <xf numFmtId="49" fontId="4" fillId="2" borderId="7" xfId="0" applyNumberFormat="1" applyFont="1" applyFill="1" applyBorder="1"/>
    <xf numFmtId="4" fontId="3" fillId="2" borderId="8" xfId="0" applyNumberFormat="1" applyFont="1" applyFill="1" applyBorder="1"/>
    <xf numFmtId="9" fontId="4" fillId="8" borderId="6" xfId="0" quotePrefix="1" applyNumberFormat="1" applyFont="1" applyFill="1" applyBorder="1"/>
    <xf numFmtId="4" fontId="4" fillId="8" borderId="2" xfId="0" applyNumberFormat="1" applyFont="1" applyFill="1" applyBorder="1"/>
    <xf numFmtId="4" fontId="4" fillId="8" borderId="7" xfId="0" applyNumberFormat="1" applyFont="1" applyFill="1" applyBorder="1"/>
    <xf numFmtId="0" fontId="2" fillId="5" borderId="0" xfId="0" applyFont="1" applyFill="1" applyAlignment="1">
      <alignment horizontal="left" vertical="top"/>
    </xf>
    <xf numFmtId="4" fontId="4" fillId="5" borderId="12" xfId="0" applyNumberFormat="1" applyFont="1" applyFill="1" applyBorder="1"/>
    <xf numFmtId="164" fontId="0" fillId="5" borderId="13" xfId="0" applyNumberFormat="1" applyFill="1" applyBorder="1"/>
    <xf numFmtId="4" fontId="0" fillId="5" borderId="13" xfId="0" applyNumberFormat="1" applyFill="1" applyBorder="1"/>
    <xf numFmtId="4" fontId="4" fillId="5" borderId="14" xfId="0" applyNumberFormat="1" applyFont="1" applyFill="1" applyBorder="1"/>
    <xf numFmtId="4" fontId="0" fillId="5" borderId="15" xfId="0" applyNumberFormat="1" applyFill="1" applyBorder="1"/>
    <xf numFmtId="4" fontId="4" fillId="9" borderId="12" xfId="0" applyNumberFormat="1" applyFont="1" applyFill="1" applyBorder="1" applyProtection="1">
      <protection locked="0"/>
    </xf>
    <xf numFmtId="4" fontId="4" fillId="2" borderId="13" xfId="0" applyNumberFormat="1" applyFont="1" applyFill="1" applyBorder="1"/>
    <xf numFmtId="4" fontId="4" fillId="9" borderId="14" xfId="0" applyNumberFormat="1" applyFont="1" applyFill="1" applyBorder="1" applyProtection="1">
      <protection locked="0"/>
    </xf>
    <xf numFmtId="4" fontId="4" fillId="2" borderId="15" xfId="0" applyNumberFormat="1" applyFont="1" applyFill="1" applyBorder="1"/>
    <xf numFmtId="49" fontId="4" fillId="0" borderId="1" xfId="0" applyNumberFormat="1" applyFont="1" applyBorder="1"/>
    <xf numFmtId="49" fontId="4" fillId="0" borderId="16" xfId="0" applyNumberFormat="1" applyFont="1" applyBorder="1"/>
    <xf numFmtId="49" fontId="4" fillId="0" borderId="16" xfId="0" applyNumberFormat="1" applyFont="1" applyBorder="1" applyAlignment="1">
      <alignment wrapText="1"/>
    </xf>
    <xf numFmtId="4" fontId="4" fillId="0" borderId="11" xfId="0" applyNumberFormat="1" applyFont="1" applyBorder="1"/>
    <xf numFmtId="49" fontId="4" fillId="0" borderId="12" xfId="0" applyNumberFormat="1" applyFont="1" applyBorder="1"/>
    <xf numFmtId="49" fontId="4" fillId="0" borderId="0" xfId="0" applyNumberFormat="1" applyFont="1"/>
    <xf numFmtId="49" fontId="4" fillId="0" borderId="0" xfId="0" applyNumberFormat="1" applyFont="1" applyAlignment="1">
      <alignment wrapText="1"/>
    </xf>
    <xf numFmtId="4" fontId="4" fillId="0" borderId="13" xfId="0" applyNumberFormat="1" applyFont="1" applyBorder="1"/>
    <xf numFmtId="0" fontId="0" fillId="0" borderId="12" xfId="0" applyBorder="1"/>
    <xf numFmtId="4" fontId="0" fillId="0" borderId="13" xfId="0" applyNumberFormat="1" applyBorder="1"/>
    <xf numFmtId="0" fontId="0" fillId="0" borderId="14" xfId="0" applyBorder="1"/>
    <xf numFmtId="0" fontId="0" fillId="0" borderId="17" xfId="0" applyBorder="1"/>
    <xf numFmtId="4" fontId="0" fillId="0" borderId="15" xfId="0" applyNumberFormat="1" applyBorder="1"/>
    <xf numFmtId="49" fontId="0" fillId="0" borderId="0" xfId="0" applyNumberFormat="1"/>
    <xf numFmtId="0" fontId="3" fillId="10" borderId="3" xfId="0" applyFont="1" applyFill="1" applyBorder="1"/>
    <xf numFmtId="0" fontId="3" fillId="10" borderId="4" xfId="0" applyFont="1" applyFill="1" applyBorder="1"/>
    <xf numFmtId="4" fontId="3" fillId="10" borderId="4" xfId="0" applyNumberFormat="1" applyFont="1" applyFill="1" applyBorder="1"/>
    <xf numFmtId="4" fontId="3" fillId="6" borderId="3" xfId="0" applyNumberFormat="1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3" fillId="7" borderId="3" xfId="0" applyFont="1" applyFill="1" applyBorder="1" applyAlignment="1">
      <alignment horizontal="center"/>
    </xf>
    <xf numFmtId="0" fontId="3" fillId="7" borderId="5" xfId="0" applyFont="1" applyFill="1" applyBorder="1" applyAlignment="1">
      <alignment horizontal="center"/>
    </xf>
    <xf numFmtId="10" fontId="4" fillId="5" borderId="6" xfId="0" quotePrefix="1" applyNumberFormat="1" applyFont="1" applyFill="1" applyBorder="1"/>
    <xf numFmtId="4" fontId="4" fillId="0" borderId="7" xfId="0" applyNumberFormat="1" applyFont="1" applyBorder="1"/>
    <xf numFmtId="49" fontId="3" fillId="5" borderId="3" xfId="0" applyNumberFormat="1" applyFont="1" applyFill="1" applyBorder="1" applyAlignment="1">
      <alignment wrapText="1"/>
    </xf>
    <xf numFmtId="4" fontId="4" fillId="9" borderId="12" xfId="0" applyNumberFormat="1" applyFont="1" applyFill="1" applyBorder="1"/>
    <xf numFmtId="4" fontId="4" fillId="9" borderId="14" xfId="0" applyNumberFormat="1" applyFont="1" applyFill="1" applyBorder="1"/>
    <xf numFmtId="10" fontId="4" fillId="9" borderId="6" xfId="0" quotePrefix="1" applyNumberFormat="1" applyFont="1" applyFill="1" applyBorder="1"/>
    <xf numFmtId="10" fontId="4" fillId="2" borderId="6" xfId="0" quotePrefix="1" applyNumberFormat="1" applyFont="1" applyFill="1" applyBorder="1"/>
    <xf numFmtId="0" fontId="3" fillId="6" borderId="1" xfId="0" applyFont="1" applyFill="1" applyBorder="1" applyAlignment="1">
      <alignment horizontal="center" vertical="top"/>
    </xf>
    <xf numFmtId="0" fontId="3" fillId="6" borderId="11" xfId="0" applyFont="1" applyFill="1" applyBorder="1" applyAlignment="1">
      <alignment horizontal="center" vertical="top"/>
    </xf>
    <xf numFmtId="0" fontId="3" fillId="7" borderId="1" xfId="0" applyFont="1" applyFill="1" applyBorder="1" applyAlignment="1">
      <alignment horizontal="center" vertical="top"/>
    </xf>
    <xf numFmtId="0" fontId="3" fillId="7" borderId="11" xfId="0" applyFont="1" applyFill="1" applyBorder="1" applyAlignment="1">
      <alignment horizontal="center" vertical="top"/>
    </xf>
    <xf numFmtId="49" fontId="3" fillId="5" borderId="3" xfId="0" applyNumberFormat="1" applyFont="1" applyFill="1" applyBorder="1" applyAlignment="1">
      <alignment horizontal="left" wrapText="1"/>
    </xf>
    <xf numFmtId="49" fontId="3" fillId="5" borderId="4" xfId="0" applyNumberFormat="1" applyFont="1" applyFill="1" applyBorder="1" applyAlignment="1">
      <alignment horizontal="left" wrapText="1"/>
    </xf>
    <xf numFmtId="49" fontId="3" fillId="5" borderId="5" xfId="0" applyNumberFormat="1" applyFont="1" applyFill="1" applyBorder="1" applyAlignment="1">
      <alignment horizontal="left" wrapText="1"/>
    </xf>
    <xf numFmtId="49" fontId="3" fillId="2" borderId="3" xfId="0" applyNumberFormat="1" applyFont="1" applyFill="1" applyBorder="1" applyAlignment="1">
      <alignment horizontal="left" wrapText="1"/>
    </xf>
    <xf numFmtId="49" fontId="3" fillId="2" borderId="4" xfId="0" applyNumberFormat="1" applyFont="1" applyFill="1" applyBorder="1" applyAlignment="1">
      <alignment horizontal="left" wrapText="1"/>
    </xf>
    <xf numFmtId="49" fontId="3" fillId="2" borderId="5" xfId="0" applyNumberFormat="1" applyFont="1" applyFill="1" applyBorder="1" applyAlignment="1">
      <alignment horizontal="left" wrapText="1"/>
    </xf>
    <xf numFmtId="49" fontId="3" fillId="5" borderId="3" xfId="0" applyNumberFormat="1" applyFont="1" applyFill="1" applyBorder="1" applyAlignment="1">
      <alignment horizontal="left"/>
    </xf>
    <xf numFmtId="49" fontId="3" fillId="5" borderId="4" xfId="0" applyNumberFormat="1" applyFont="1" applyFill="1" applyBorder="1" applyAlignment="1">
      <alignment horizontal="left"/>
    </xf>
    <xf numFmtId="49" fontId="3" fillId="5" borderId="5" xfId="0" applyNumberFormat="1" applyFont="1" applyFill="1" applyBorder="1" applyAlignment="1">
      <alignment horizontal="left"/>
    </xf>
    <xf numFmtId="49" fontId="3" fillId="2" borderId="3" xfId="0" applyNumberFormat="1" applyFont="1" applyFill="1" applyBorder="1" applyAlignment="1">
      <alignment horizontal="lef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2" fillId="5" borderId="3" xfId="0" applyNumberFormat="1" applyFont="1" applyFill="1" applyBorder="1" applyAlignment="1">
      <alignment horizontal="left"/>
    </xf>
    <xf numFmtId="49" fontId="2" fillId="5" borderId="4" xfId="0" applyNumberFormat="1" applyFont="1" applyFill="1" applyBorder="1" applyAlignment="1">
      <alignment horizontal="left"/>
    </xf>
    <xf numFmtId="49" fontId="2" fillId="5" borderId="5" xfId="0" applyNumberFormat="1" applyFont="1" applyFill="1" applyBorder="1" applyAlignment="1">
      <alignment horizontal="left"/>
    </xf>
    <xf numFmtId="49" fontId="2" fillId="2" borderId="3" xfId="0" applyNumberFormat="1" applyFont="1" applyFill="1" applyBorder="1" applyAlignment="1">
      <alignment horizontal="left"/>
    </xf>
    <xf numFmtId="49" fontId="2" fillId="2" borderId="4" xfId="0" applyNumberFormat="1" applyFont="1" applyFill="1" applyBorder="1" applyAlignment="1">
      <alignment horizontal="left"/>
    </xf>
    <xf numFmtId="49" fontId="2" fillId="2" borderId="5" xfId="0" applyNumberFormat="1" applyFont="1" applyFill="1" applyBorder="1" applyAlignment="1">
      <alignment horizontal="left"/>
    </xf>
  </cellXfs>
  <cellStyles count="2">
    <cellStyle name="Normal" xfId="0" builtinId="0"/>
    <cellStyle name="Normal 2 2 2" xfId="1" xr:uid="{5C4A7DE7-330A-4F7C-ACD8-F359AF1543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1F971AB-B09F-4DFE-901B-2851BF5DB1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23599E0A-3512-464B-9A9A-AE05DFF252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E0D3D5CE-104D-4B99-9829-E14441C4E8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Personalizado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367A6"/>
      </a:accent1>
      <a:accent2>
        <a:srgbClr val="0378A6"/>
      </a:accent2>
      <a:accent3>
        <a:srgbClr val="53A658"/>
      </a:accent3>
      <a:accent4>
        <a:srgbClr val="F2CB05"/>
      </a:accent4>
      <a:accent5>
        <a:srgbClr val="F2B705"/>
      </a:accent5>
      <a:accent6>
        <a:srgbClr val="F5877B"/>
      </a:accent6>
      <a:hlink>
        <a:srgbClr val="0000FF"/>
      </a:hlink>
      <a:folHlink>
        <a:srgbClr val="80008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58955-AFE9-483B-9AB8-D0B0C0B99E2D}">
  <dimension ref="B3:B10"/>
  <sheetViews>
    <sheetView tabSelected="1" workbookViewId="0">
      <selection activeCell="B24" sqref="B24"/>
    </sheetView>
  </sheetViews>
  <sheetFormatPr baseColWidth="10" defaultRowHeight="14.4" x14ac:dyDescent="0.3"/>
  <cols>
    <col min="2" max="2" width="122.88671875" customWidth="1"/>
  </cols>
  <sheetData>
    <row r="3" spans="2:2" ht="15" thickBot="1" x14ac:dyDescent="0.35"/>
    <row r="4" spans="2:2" ht="15" thickBot="1" x14ac:dyDescent="0.35">
      <c r="B4" s="10" t="s">
        <v>57</v>
      </c>
    </row>
    <row r="5" spans="2:2" ht="86.4" x14ac:dyDescent="0.3">
      <c r="B5" s="11" t="s">
        <v>58</v>
      </c>
    </row>
    <row r="6" spans="2:2" ht="49.2" customHeight="1" x14ac:dyDescent="0.3">
      <c r="B6" s="12" t="s">
        <v>59</v>
      </c>
    </row>
    <row r="7" spans="2:2" ht="49.2" customHeight="1" thickBot="1" x14ac:dyDescent="0.35">
      <c r="B7" s="13" t="s">
        <v>60</v>
      </c>
    </row>
    <row r="8" spans="2:2" ht="15" customHeight="1" x14ac:dyDescent="0.3">
      <c r="B8" s="14"/>
    </row>
    <row r="9" spans="2:2" ht="15" customHeight="1" x14ac:dyDescent="0.3"/>
    <row r="10" spans="2:2" ht="15" customHeight="1" x14ac:dyDescent="0.3"/>
  </sheetData>
  <sheetProtection algorithmName="SHA-512" hashValue="uln60bLwWAaUuBagCbvSBI42uARvyWPEJHvpDm7S44VBA9bY9QcLu5JFh4q6ak7g8ZMLtB9lxKTBQ60vNSZRyQ==" saltValue="pDEqTUtWHT+YWKGtoUL/FA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DD17B-805F-41AC-A17E-16B12EB26846}">
  <dimension ref="A1:K23"/>
  <sheetViews>
    <sheetView zoomScaleNormal="100" workbookViewId="0">
      <selection activeCell="D4" sqref="D4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6.6640625" bestFit="1" customWidth="1"/>
    <col min="4" max="4" width="18.6640625" customWidth="1"/>
    <col min="5" max="5" width="27.6640625" style="2" customWidth="1"/>
    <col min="6" max="6" width="18" style="2" bestFit="1" customWidth="1"/>
    <col min="7" max="7" width="22.5546875" style="3" customWidth="1"/>
    <col min="8" max="8" width="19.6640625" bestFit="1" customWidth="1"/>
    <col min="9" max="9" width="18.6640625" style="2" customWidth="1"/>
    <col min="10" max="10" width="13.88671875" bestFit="1" customWidth="1"/>
    <col min="11" max="11" width="15.109375" bestFit="1" customWidth="1"/>
  </cols>
  <sheetData>
    <row r="1" spans="1:11" ht="15" thickBot="1" x14ac:dyDescent="0.35">
      <c r="D1" s="25" t="s">
        <v>0</v>
      </c>
      <c r="H1" s="1" t="s">
        <v>1</v>
      </c>
    </row>
    <row r="2" spans="1:11" ht="15" thickBot="1" x14ac:dyDescent="0.35">
      <c r="A2" s="15" t="s">
        <v>2</v>
      </c>
      <c r="B2" s="4">
        <v>1</v>
      </c>
    </row>
    <row r="3" spans="1:11" ht="15" thickBot="1" x14ac:dyDescent="0.35">
      <c r="A3" s="67" t="s">
        <v>3</v>
      </c>
      <c r="B3" s="68"/>
      <c r="C3" s="69"/>
      <c r="D3" s="23">
        <f>CERTO_G!D3+CERTO_I!D3</f>
        <v>776658.24</v>
      </c>
      <c r="E3" s="70" t="s">
        <v>4</v>
      </c>
      <c r="F3" s="71"/>
      <c r="G3" s="72"/>
      <c r="H3" s="23">
        <f>CERTO_G!H3+CERTO_I!H3</f>
        <v>0</v>
      </c>
    </row>
    <row r="4" spans="1:11" ht="144.6" thickBot="1" x14ac:dyDescent="0.35">
      <c r="A4" s="58" t="s">
        <v>56</v>
      </c>
      <c r="B4" s="56">
        <v>0</v>
      </c>
      <c r="C4" s="17" t="s">
        <v>6</v>
      </c>
      <c r="D4" s="24">
        <f>CERTO_G!D4+CERTO_I!D4</f>
        <v>0</v>
      </c>
      <c r="E4" s="19" t="s">
        <v>7</v>
      </c>
      <c r="F4" s="62">
        <v>0</v>
      </c>
      <c r="G4" s="20" t="s">
        <v>6</v>
      </c>
      <c r="H4" s="24">
        <f>CERTO_G!H4+CERTO_I!H4</f>
        <v>0</v>
      </c>
    </row>
    <row r="5" spans="1:11" ht="15" thickBot="1" x14ac:dyDescent="0.35">
      <c r="A5" s="16" t="s">
        <v>8</v>
      </c>
      <c r="B5" s="56">
        <v>0</v>
      </c>
      <c r="C5" s="17" t="s">
        <v>9</v>
      </c>
      <c r="D5" s="24">
        <f>CERTO_G!D5+CERTO_I!D5</f>
        <v>0</v>
      </c>
      <c r="E5" s="19" t="s">
        <v>10</v>
      </c>
      <c r="F5" s="62">
        <v>0</v>
      </c>
      <c r="G5" s="20" t="s">
        <v>9</v>
      </c>
      <c r="H5" s="24">
        <f>CERTO_G!H5+CERTO_I!H5</f>
        <v>0</v>
      </c>
    </row>
    <row r="6" spans="1:11" ht="15" thickBot="1" x14ac:dyDescent="0.35">
      <c r="A6" s="73" t="s">
        <v>11</v>
      </c>
      <c r="B6" s="74"/>
      <c r="C6" s="75"/>
      <c r="D6" s="7">
        <f>CERTO_G!D6+CERTO_I!D6</f>
        <v>776658.24</v>
      </c>
      <c r="E6" s="76" t="s">
        <v>12</v>
      </c>
      <c r="F6" s="77"/>
      <c r="G6" s="78"/>
      <c r="H6" s="7">
        <f>CERTO_G!H6+CERTO_I!H6</f>
        <v>0</v>
      </c>
    </row>
    <row r="7" spans="1:11" ht="15" thickBot="1" x14ac:dyDescent="0.35">
      <c r="A7" s="18" t="s">
        <v>13</v>
      </c>
      <c r="B7" s="8">
        <v>0.21</v>
      </c>
      <c r="C7" s="17" t="s">
        <v>14</v>
      </c>
      <c r="D7" s="24">
        <f>CERTO_G!D7+CERTO_I!D7</f>
        <v>163098.23000000001</v>
      </c>
      <c r="E7" s="21" t="s">
        <v>13</v>
      </c>
      <c r="F7" s="22">
        <f>B7</f>
        <v>0.21</v>
      </c>
      <c r="G7" s="20" t="s">
        <v>14</v>
      </c>
      <c r="H7" s="24">
        <f>CERTO_G!H7+CERTO_I!H7</f>
        <v>0</v>
      </c>
    </row>
    <row r="8" spans="1:11" ht="15" thickBot="1" x14ac:dyDescent="0.35">
      <c r="A8" s="79" t="s">
        <v>15</v>
      </c>
      <c r="B8" s="80"/>
      <c r="C8" s="81"/>
      <c r="D8" s="24">
        <f>CERTO_G!D8+CERTO_I!D8</f>
        <v>939756.47</v>
      </c>
      <c r="E8" s="82" t="s">
        <v>16</v>
      </c>
      <c r="F8" s="83"/>
      <c r="G8" s="84"/>
      <c r="H8" s="24">
        <f>CERTO_G!H8+CERTO_I!H8</f>
        <v>0</v>
      </c>
    </row>
    <row r="9" spans="1:11" ht="15" thickBot="1" x14ac:dyDescent="0.35"/>
    <row r="10" spans="1:11" ht="15" thickBot="1" x14ac:dyDescent="0.35">
      <c r="A10" s="48"/>
      <c r="F10" s="63" t="s">
        <v>17</v>
      </c>
      <c r="G10" s="64"/>
      <c r="H10" s="65" t="s">
        <v>18</v>
      </c>
      <c r="I10" s="66"/>
    </row>
    <row r="11" spans="1:11" ht="15" thickBot="1" x14ac:dyDescent="0.35">
      <c r="A11" s="49" t="s">
        <v>19</v>
      </c>
      <c r="B11" s="50" t="s">
        <v>20</v>
      </c>
      <c r="C11" s="50" t="s">
        <v>21</v>
      </c>
      <c r="D11" s="50" t="s">
        <v>22</v>
      </c>
      <c r="E11" s="51" t="s">
        <v>23</v>
      </c>
      <c r="F11" s="52" t="s">
        <v>24</v>
      </c>
      <c r="G11" s="53" t="s">
        <v>25</v>
      </c>
      <c r="H11" s="54" t="s">
        <v>26</v>
      </c>
      <c r="I11" s="55" t="s">
        <v>27</v>
      </c>
    </row>
    <row r="12" spans="1:11" x14ac:dyDescent="0.3">
      <c r="A12" s="35">
        <v>1</v>
      </c>
      <c r="B12" s="36" t="s">
        <v>28</v>
      </c>
      <c r="C12" s="37" t="s">
        <v>39</v>
      </c>
      <c r="D12" s="36"/>
      <c r="E12" s="38"/>
      <c r="F12" s="26"/>
      <c r="G12" s="27"/>
      <c r="H12" s="31"/>
      <c r="I12" s="32"/>
    </row>
    <row r="13" spans="1:11" x14ac:dyDescent="0.3">
      <c r="A13" s="39" t="s">
        <v>29</v>
      </c>
      <c r="B13" s="40" t="s">
        <v>40</v>
      </c>
      <c r="C13" s="41" t="s">
        <v>41</v>
      </c>
      <c r="D13" s="40"/>
      <c r="E13" s="42"/>
      <c r="F13" s="26"/>
      <c r="G13" s="27"/>
      <c r="H13" s="31"/>
      <c r="I13" s="32"/>
    </row>
    <row r="14" spans="1:11" x14ac:dyDescent="0.3">
      <c r="A14" s="39"/>
      <c r="B14" s="40" t="s">
        <v>42</v>
      </c>
      <c r="C14" s="41" t="s">
        <v>43</v>
      </c>
      <c r="D14" t="s">
        <v>44</v>
      </c>
      <c r="E14" s="42">
        <v>1</v>
      </c>
      <c r="F14" s="26">
        <v>456328.64</v>
      </c>
      <c r="G14" s="28">
        <f t="shared" ref="G14:G16" si="0">ROUND(E14*F14,2)</f>
        <v>456328.64</v>
      </c>
      <c r="H14" s="31"/>
      <c r="I14" s="32">
        <f t="shared" ref="I14:I16" si="1">ROUND(E14*H14,2)</f>
        <v>0</v>
      </c>
      <c r="K14" s="9"/>
    </row>
    <row r="15" spans="1:11" x14ac:dyDescent="0.3">
      <c r="A15" s="43" t="s">
        <v>30</v>
      </c>
      <c r="B15" t="s">
        <v>31</v>
      </c>
      <c r="C15" t="s">
        <v>45</v>
      </c>
      <c r="E15" s="44"/>
      <c r="F15" s="26"/>
      <c r="G15" s="28"/>
      <c r="H15" s="31"/>
      <c r="I15" s="32"/>
      <c r="K15" s="9"/>
    </row>
    <row r="16" spans="1:11" x14ac:dyDescent="0.3">
      <c r="A16" s="43"/>
      <c r="B16" s="40" t="s">
        <v>33</v>
      </c>
      <c r="C16" t="s">
        <v>32</v>
      </c>
      <c r="D16" t="s">
        <v>44</v>
      </c>
      <c r="E16" s="44">
        <v>1</v>
      </c>
      <c r="F16" s="26">
        <v>20865</v>
      </c>
      <c r="G16" s="28">
        <f t="shared" si="0"/>
        <v>20865</v>
      </c>
      <c r="H16" s="31"/>
      <c r="I16" s="32">
        <f t="shared" si="1"/>
        <v>0</v>
      </c>
      <c r="K16" s="9"/>
    </row>
    <row r="17" spans="1:11" x14ac:dyDescent="0.3">
      <c r="A17" s="39">
        <v>2</v>
      </c>
      <c r="B17" t="s">
        <v>34</v>
      </c>
      <c r="C17" t="s">
        <v>35</v>
      </c>
      <c r="E17" s="44"/>
      <c r="F17" s="26"/>
      <c r="G17" s="28"/>
      <c r="H17" s="31"/>
      <c r="I17" s="32"/>
      <c r="K17" s="9"/>
    </row>
    <row r="18" spans="1:11" x14ac:dyDescent="0.3">
      <c r="A18" s="43" t="s">
        <v>36</v>
      </c>
      <c r="B18" t="s">
        <v>37</v>
      </c>
      <c r="C18" t="s">
        <v>38</v>
      </c>
      <c r="E18" s="44"/>
      <c r="F18" s="26"/>
      <c r="G18" s="28"/>
      <c r="H18" s="31"/>
      <c r="I18" s="32"/>
      <c r="K18" s="9"/>
    </row>
    <row r="19" spans="1:11" x14ac:dyDescent="0.3">
      <c r="A19" s="43"/>
      <c r="B19" t="s">
        <v>46</v>
      </c>
      <c r="C19" t="s">
        <v>47</v>
      </c>
      <c r="D19" t="s">
        <v>44</v>
      </c>
      <c r="E19" s="44">
        <v>4</v>
      </c>
      <c r="F19" s="26">
        <v>59916.15</v>
      </c>
      <c r="G19" s="28">
        <f t="shared" ref="G19" si="2">ROUND(E19*F19,2)</f>
        <v>239664.6</v>
      </c>
      <c r="H19" s="31"/>
      <c r="I19" s="32">
        <f t="shared" ref="I19" si="3">ROUND(E19*H19,2)</f>
        <v>0</v>
      </c>
      <c r="K19" s="9"/>
    </row>
    <row r="20" spans="1:11" x14ac:dyDescent="0.3">
      <c r="A20" s="43"/>
      <c r="B20" t="s">
        <v>48</v>
      </c>
      <c r="C20" t="s">
        <v>49</v>
      </c>
      <c r="D20" t="s">
        <v>44</v>
      </c>
      <c r="E20" s="44">
        <v>35</v>
      </c>
      <c r="F20" s="26">
        <v>920</v>
      </c>
      <c r="G20" s="28">
        <f t="shared" ref="G20:G23" si="4">ROUND(E20*F20,2)</f>
        <v>32200</v>
      </c>
      <c r="H20" s="31"/>
      <c r="I20" s="32">
        <f t="shared" ref="I20:I23" si="5">ROUND(E20*H20,2)</f>
        <v>0</v>
      </c>
      <c r="K20" s="9"/>
    </row>
    <row r="21" spans="1:11" x14ac:dyDescent="0.3">
      <c r="A21" s="43"/>
      <c r="B21" t="s">
        <v>50</v>
      </c>
      <c r="C21" t="s">
        <v>51</v>
      </c>
      <c r="D21" t="s">
        <v>44</v>
      </c>
      <c r="E21" s="44">
        <v>10</v>
      </c>
      <c r="F21" s="26">
        <v>920</v>
      </c>
      <c r="G21" s="28">
        <f t="shared" si="4"/>
        <v>9200</v>
      </c>
      <c r="H21" s="31"/>
      <c r="I21" s="32">
        <f t="shared" si="5"/>
        <v>0</v>
      </c>
      <c r="K21" s="9"/>
    </row>
    <row r="22" spans="1:11" x14ac:dyDescent="0.3">
      <c r="A22" s="43"/>
      <c r="B22" t="s">
        <v>52</v>
      </c>
      <c r="C22" t="s">
        <v>53</v>
      </c>
      <c r="D22" t="s">
        <v>44</v>
      </c>
      <c r="E22" s="44">
        <v>10</v>
      </c>
      <c r="F22" s="26">
        <v>920</v>
      </c>
      <c r="G22" s="28">
        <f t="shared" si="4"/>
        <v>9200</v>
      </c>
      <c r="H22" s="31"/>
      <c r="I22" s="32">
        <f t="shared" si="5"/>
        <v>0</v>
      </c>
      <c r="K22" s="9"/>
    </row>
    <row r="23" spans="1:11" ht="15" thickBot="1" x14ac:dyDescent="0.35">
      <c r="A23" s="45"/>
      <c r="B23" s="46" t="s">
        <v>54</v>
      </c>
      <c r="C23" s="46" t="s">
        <v>55</v>
      </c>
      <c r="D23" s="46" t="s">
        <v>44</v>
      </c>
      <c r="E23" s="47">
        <v>10</v>
      </c>
      <c r="F23" s="29">
        <v>920</v>
      </c>
      <c r="G23" s="30">
        <f t="shared" si="4"/>
        <v>9200</v>
      </c>
      <c r="H23" s="33"/>
      <c r="I23" s="34">
        <f t="shared" si="5"/>
        <v>0</v>
      </c>
      <c r="K23" s="9"/>
    </row>
  </sheetData>
  <sheetProtection algorithmName="SHA-512" hashValue="U8SBe+Ce9BVYS36joD/PUkk3hG+9vkXkzHUJjSqU29qW9HOm1BJw6/tRK6fmqbAhFpoC1XiV+Q5t7ncME3T33Q==" saltValue="OBNknzHiewICTWrIqCLvqw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73645-7D7C-4762-AA55-122885E68A2B}">
  <dimension ref="A1:K23"/>
  <sheetViews>
    <sheetView zoomScaleNormal="100" workbookViewId="0">
      <selection activeCell="F4" sqref="F4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7.33203125" bestFit="1" customWidth="1"/>
    <col min="4" max="4" width="18.6640625" customWidth="1"/>
    <col min="5" max="5" width="27.6640625" style="2" customWidth="1"/>
    <col min="6" max="6" width="18" style="2" bestFit="1" customWidth="1"/>
    <col min="7" max="7" width="22.5546875" style="3" customWidth="1"/>
    <col min="8" max="8" width="19.6640625" bestFit="1" customWidth="1"/>
    <col min="9" max="9" width="18.6640625" style="2" customWidth="1"/>
    <col min="10" max="10" width="13.88671875" bestFit="1" customWidth="1"/>
    <col min="11" max="11" width="15.109375" bestFit="1" customWidth="1"/>
  </cols>
  <sheetData>
    <row r="1" spans="1:11" ht="15" thickBot="1" x14ac:dyDescent="0.35">
      <c r="D1" s="25" t="s">
        <v>0</v>
      </c>
      <c r="H1" s="1" t="s">
        <v>1</v>
      </c>
    </row>
    <row r="2" spans="1:11" ht="15" thickBot="1" x14ac:dyDescent="0.35">
      <c r="A2" s="15" t="s">
        <v>2</v>
      </c>
      <c r="B2" s="4">
        <v>1</v>
      </c>
    </row>
    <row r="3" spans="1:11" ht="15" customHeight="1" thickBot="1" x14ac:dyDescent="0.35">
      <c r="A3" s="67" t="s">
        <v>3</v>
      </c>
      <c r="B3" s="68"/>
      <c r="C3" s="69"/>
      <c r="D3" s="23">
        <f>D6-D4-D5</f>
        <v>299464.59999999998</v>
      </c>
      <c r="E3" s="70" t="s">
        <v>4</v>
      </c>
      <c r="F3" s="71"/>
      <c r="G3" s="72"/>
      <c r="H3" s="57">
        <f>SUM(I:I)</f>
        <v>0</v>
      </c>
    </row>
    <row r="4" spans="1:11" ht="15" customHeight="1" thickBot="1" x14ac:dyDescent="0.35">
      <c r="A4" s="16" t="s">
        <v>5</v>
      </c>
      <c r="B4" s="6">
        <f>'Oferta económica'!B4</f>
        <v>0</v>
      </c>
      <c r="C4" s="17" t="s">
        <v>6</v>
      </c>
      <c r="D4" s="23">
        <f>ROUND(ROUND($D$6/1.15,2)*B4,2)</f>
        <v>0</v>
      </c>
      <c r="E4" s="19" t="s">
        <v>7</v>
      </c>
      <c r="F4" s="61">
        <f>'Oferta económica'!F4</f>
        <v>0</v>
      </c>
      <c r="G4" s="20" t="s">
        <v>6</v>
      </c>
      <c r="H4" s="24">
        <f>ROUND((H3*F4),2)</f>
        <v>0</v>
      </c>
    </row>
    <row r="5" spans="1:11" ht="15" thickBot="1" x14ac:dyDescent="0.35">
      <c r="A5" s="16" t="s">
        <v>8</v>
      </c>
      <c r="B5" s="6">
        <f>'Oferta económica'!B5</f>
        <v>0</v>
      </c>
      <c r="C5" s="17" t="s">
        <v>9</v>
      </c>
      <c r="D5" s="23">
        <f>ROUND(ROUND($D$6/1.15,2)*B5,2)</f>
        <v>0</v>
      </c>
      <c r="E5" s="19" t="s">
        <v>10</v>
      </c>
      <c r="F5" s="61">
        <f>'Oferta económica'!F5</f>
        <v>0</v>
      </c>
      <c r="G5" s="20" t="s">
        <v>9</v>
      </c>
      <c r="H5" s="24">
        <f>ROUND((H3*F5),2)</f>
        <v>0</v>
      </c>
    </row>
    <row r="6" spans="1:11" ht="15" thickBot="1" x14ac:dyDescent="0.35">
      <c r="A6" s="73" t="s">
        <v>11</v>
      </c>
      <c r="B6" s="74"/>
      <c r="C6" s="75"/>
      <c r="D6" s="5">
        <f>SUM(G:G)</f>
        <v>299464.59999999998</v>
      </c>
      <c r="E6" s="76" t="s">
        <v>12</v>
      </c>
      <c r="F6" s="77"/>
      <c r="G6" s="78"/>
      <c r="H6" s="7">
        <f>H3+H4+H5</f>
        <v>0</v>
      </c>
    </row>
    <row r="7" spans="1:11" ht="15" thickBot="1" x14ac:dyDescent="0.35">
      <c r="A7" s="18" t="s">
        <v>13</v>
      </c>
      <c r="B7" s="8">
        <v>0.21</v>
      </c>
      <c r="C7" s="17" t="s">
        <v>14</v>
      </c>
      <c r="D7" s="24">
        <f>ROUND($D$6*B7,2)</f>
        <v>62887.57</v>
      </c>
      <c r="E7" s="21" t="s">
        <v>13</v>
      </c>
      <c r="F7" s="22">
        <f>B7</f>
        <v>0.21</v>
      </c>
      <c r="G7" s="20" t="s">
        <v>14</v>
      </c>
      <c r="H7" s="24">
        <f>ROUND($H$6*F7,2)</f>
        <v>0</v>
      </c>
    </row>
    <row r="8" spans="1:11" ht="15" thickBot="1" x14ac:dyDescent="0.35">
      <c r="A8" s="79" t="s">
        <v>15</v>
      </c>
      <c r="B8" s="80"/>
      <c r="C8" s="81"/>
      <c r="D8" s="24">
        <f>SUM(D6:D7)</f>
        <v>362352.17</v>
      </c>
      <c r="E8" s="82" t="s">
        <v>16</v>
      </c>
      <c r="F8" s="83"/>
      <c r="G8" s="84"/>
      <c r="H8" s="24">
        <f>SUM(H6:H7)</f>
        <v>0</v>
      </c>
    </row>
    <row r="9" spans="1:11" ht="15" thickBot="1" x14ac:dyDescent="0.35"/>
    <row r="10" spans="1:11" ht="15" thickBot="1" x14ac:dyDescent="0.35">
      <c r="A10" s="48"/>
      <c r="F10" s="63" t="s">
        <v>17</v>
      </c>
      <c r="G10" s="64"/>
      <c r="H10" s="65" t="s">
        <v>18</v>
      </c>
      <c r="I10" s="66"/>
    </row>
    <row r="11" spans="1:11" ht="15" thickBot="1" x14ac:dyDescent="0.35">
      <c r="A11" s="49" t="s">
        <v>19</v>
      </c>
      <c r="B11" s="50" t="s">
        <v>20</v>
      </c>
      <c r="C11" s="50" t="s">
        <v>21</v>
      </c>
      <c r="D11" s="50" t="s">
        <v>22</v>
      </c>
      <c r="E11" s="51" t="s">
        <v>23</v>
      </c>
      <c r="F11" s="52" t="s">
        <v>24</v>
      </c>
      <c r="G11" s="53" t="s">
        <v>25</v>
      </c>
      <c r="H11" s="54" t="s">
        <v>26</v>
      </c>
      <c r="I11" s="55" t="s">
        <v>27</v>
      </c>
    </row>
    <row r="12" spans="1:11" x14ac:dyDescent="0.3">
      <c r="A12" s="35">
        <f>'Oferta económica'!A17</f>
        <v>2</v>
      </c>
      <c r="B12" s="36" t="str">
        <f>'Oferta económica'!B17</f>
        <v>GTO</v>
      </c>
      <c r="C12" s="37" t="str">
        <f>'Oferta económica'!C17</f>
        <v>GASTO</v>
      </c>
      <c r="D12" s="36"/>
      <c r="E12" s="38"/>
      <c r="F12" s="26"/>
      <c r="G12" s="27"/>
      <c r="H12" s="59"/>
      <c r="I12" s="32"/>
      <c r="K12" s="9"/>
    </row>
    <row r="13" spans="1:11" x14ac:dyDescent="0.3">
      <c r="A13" s="39" t="str">
        <f>'Oferta económica'!A18</f>
        <v>2.1</v>
      </c>
      <c r="B13" s="40" t="str">
        <f>'Oferta económica'!B18</f>
        <v>MTO</v>
      </c>
      <c r="C13" s="41" t="str">
        <f>'Oferta económica'!C18</f>
        <v>Soporte y mantenimiento</v>
      </c>
      <c r="D13" s="40"/>
      <c r="E13" s="42"/>
      <c r="F13" s="26"/>
      <c r="G13" s="27"/>
      <c r="H13" s="59"/>
      <c r="I13" s="32"/>
      <c r="K13" s="9"/>
    </row>
    <row r="14" spans="1:11" x14ac:dyDescent="0.3">
      <c r="A14" s="39"/>
      <c r="B14" s="40" t="str">
        <f>'Oferta económica'!B19</f>
        <v>MTO_ANUAL</v>
      </c>
      <c r="C14" s="41" t="str">
        <f>'Oferta económica'!C19</f>
        <v>Soporte y mantenimiento anual partida 1.1</v>
      </c>
      <c r="D14" t="str">
        <f>'Oferta económica'!D19</f>
        <v>UD</v>
      </c>
      <c r="E14" s="42">
        <f>'Oferta económica'!E19</f>
        <v>4</v>
      </c>
      <c r="F14" s="26">
        <f>'Oferta económica'!F19</f>
        <v>59916.15</v>
      </c>
      <c r="G14" s="28">
        <f>'Oferta económica'!G19</f>
        <v>239664.6</v>
      </c>
      <c r="H14" s="59">
        <f>'Oferta económica'!H19</f>
        <v>0</v>
      </c>
      <c r="I14" s="32">
        <f>ROUND((E14*H14),2)</f>
        <v>0</v>
      </c>
      <c r="K14" s="9"/>
    </row>
    <row r="15" spans="1:11" x14ac:dyDescent="0.3">
      <c r="A15" s="43"/>
      <c r="B15" t="str">
        <f>'Oferta económica'!B20</f>
        <v>JDAS_1</v>
      </c>
      <c r="C15" t="str">
        <f>'Oferta económica'!C20</f>
        <v>Jornadas profesionales, año 1</v>
      </c>
      <c r="D15" t="str">
        <f>'Oferta económica'!D20</f>
        <v>UD</v>
      </c>
      <c r="E15" s="44">
        <f>'Oferta económica'!E20</f>
        <v>35</v>
      </c>
      <c r="F15" s="26">
        <f>'Oferta económica'!F20</f>
        <v>920</v>
      </c>
      <c r="G15" s="28">
        <f>'Oferta económica'!G20</f>
        <v>32200</v>
      </c>
      <c r="H15" s="59">
        <f>'Oferta económica'!H20</f>
        <v>0</v>
      </c>
      <c r="I15" s="32">
        <f t="shared" ref="I15:I18" si="0">ROUND((E15*H15),2)</f>
        <v>0</v>
      </c>
      <c r="K15" s="9"/>
    </row>
    <row r="16" spans="1:11" x14ac:dyDescent="0.3">
      <c r="A16" s="43"/>
      <c r="B16" s="40" t="str">
        <f>'Oferta económica'!B21</f>
        <v>JDAS_2</v>
      </c>
      <c r="C16" t="str">
        <f>'Oferta económica'!C21</f>
        <v>Jornadas profesionales, año 2</v>
      </c>
      <c r="D16" t="str">
        <f>'Oferta económica'!D21</f>
        <v>UD</v>
      </c>
      <c r="E16" s="44">
        <f>'Oferta económica'!E21</f>
        <v>10</v>
      </c>
      <c r="F16" s="26">
        <f>'Oferta económica'!F21</f>
        <v>920</v>
      </c>
      <c r="G16" s="28">
        <f>'Oferta económica'!G21</f>
        <v>9200</v>
      </c>
      <c r="H16" s="59">
        <f>'Oferta económica'!H21</f>
        <v>0</v>
      </c>
      <c r="I16" s="32">
        <f t="shared" si="0"/>
        <v>0</v>
      </c>
      <c r="K16" s="9"/>
    </row>
    <row r="17" spans="1:11" x14ac:dyDescent="0.3">
      <c r="A17" s="39"/>
      <c r="B17" t="str">
        <f>'Oferta económica'!B22</f>
        <v>JDAS_3</v>
      </c>
      <c r="C17" t="str">
        <f>'Oferta económica'!C22</f>
        <v>Jornadas profesionales, año 3</v>
      </c>
      <c r="D17" t="str">
        <f>'Oferta económica'!D22</f>
        <v>UD</v>
      </c>
      <c r="E17" s="44">
        <f>'Oferta económica'!E22</f>
        <v>10</v>
      </c>
      <c r="F17" s="26">
        <f>'Oferta económica'!F22</f>
        <v>920</v>
      </c>
      <c r="G17" s="28">
        <f>'Oferta económica'!G22</f>
        <v>9200</v>
      </c>
      <c r="H17" s="59">
        <f>'Oferta económica'!H22</f>
        <v>0</v>
      </c>
      <c r="I17" s="32">
        <f t="shared" si="0"/>
        <v>0</v>
      </c>
      <c r="K17" s="9"/>
    </row>
    <row r="18" spans="1:11" x14ac:dyDescent="0.3">
      <c r="A18" s="43"/>
      <c r="B18" t="str">
        <f>'Oferta económica'!B23</f>
        <v>JDAS_4</v>
      </c>
      <c r="C18" t="str">
        <f>'Oferta económica'!C23</f>
        <v>Jornadas profesionales, año 4</v>
      </c>
      <c r="D18" t="str">
        <f>'Oferta económica'!D23</f>
        <v>UD</v>
      </c>
      <c r="E18" s="44">
        <f>'Oferta económica'!E23</f>
        <v>10</v>
      </c>
      <c r="F18" s="26">
        <f>'Oferta económica'!F23</f>
        <v>920</v>
      </c>
      <c r="G18" s="28">
        <f>'Oferta económica'!G23</f>
        <v>9200</v>
      </c>
      <c r="H18" s="59">
        <f>'Oferta económica'!H23</f>
        <v>0</v>
      </c>
      <c r="I18" s="32">
        <f t="shared" si="0"/>
        <v>0</v>
      </c>
      <c r="K18" s="9"/>
    </row>
    <row r="19" spans="1:11" x14ac:dyDescent="0.3">
      <c r="A19" s="43"/>
      <c r="E19" s="44"/>
      <c r="F19" s="26"/>
      <c r="G19" s="28"/>
      <c r="H19" s="59"/>
      <c r="I19" s="32"/>
    </row>
    <row r="20" spans="1:11" x14ac:dyDescent="0.3">
      <c r="A20" s="43"/>
      <c r="E20" s="44"/>
      <c r="F20" s="26"/>
      <c r="G20" s="28"/>
      <c r="H20" s="59"/>
      <c r="I20" s="32"/>
    </row>
    <row r="21" spans="1:11" x14ac:dyDescent="0.3">
      <c r="A21" s="43"/>
      <c r="E21" s="44"/>
      <c r="F21" s="26"/>
      <c r="G21" s="28"/>
      <c r="H21" s="59"/>
      <c r="I21" s="32"/>
    </row>
    <row r="22" spans="1:11" x14ac:dyDescent="0.3">
      <c r="A22" s="43"/>
      <c r="E22" s="44"/>
      <c r="F22" s="26"/>
      <c r="G22" s="28"/>
      <c r="H22" s="59"/>
      <c r="I22" s="32"/>
    </row>
    <row r="23" spans="1:11" ht="15" thickBot="1" x14ac:dyDescent="0.35">
      <c r="A23" s="45"/>
      <c r="B23" s="46"/>
      <c r="C23" s="46"/>
      <c r="D23" s="46"/>
      <c r="E23" s="47"/>
      <c r="F23" s="29"/>
      <c r="G23" s="30"/>
      <c r="H23" s="60"/>
      <c r="I23" s="34"/>
    </row>
  </sheetData>
  <sheetProtection algorithmName="SHA-512" hashValue="33sBP4MjqTIy8TDQpScHlTY6tZNJEOoljB6XtQEoTNrEWU8z+bB276TZDT9ZkfZLziwk4xYJQkTlCytJk9rd9Q==" saltValue="DBlTJM7IypCuQPBLvg0P6A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7085E-CEA3-4801-91CD-3218BDD65281}">
  <dimension ref="A1:I23"/>
  <sheetViews>
    <sheetView zoomScaleNormal="100" workbookViewId="0">
      <selection activeCell="F4" sqref="F4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2" customWidth="1"/>
    <col min="6" max="6" width="18" style="2" bestFit="1" customWidth="1"/>
    <col min="7" max="7" width="22.5546875" style="3" customWidth="1"/>
    <col min="8" max="8" width="19.6640625" bestFit="1" customWidth="1"/>
    <col min="9" max="9" width="18.6640625" style="2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25" t="s">
        <v>0</v>
      </c>
      <c r="H1" s="1" t="s">
        <v>1</v>
      </c>
    </row>
    <row r="2" spans="1:9" ht="15" thickBot="1" x14ac:dyDescent="0.35">
      <c r="A2" s="15" t="s">
        <v>2</v>
      </c>
      <c r="B2" s="4">
        <v>1</v>
      </c>
    </row>
    <row r="3" spans="1:9" ht="15" customHeight="1" thickBot="1" x14ac:dyDescent="0.35">
      <c r="A3" s="67" t="s">
        <v>3</v>
      </c>
      <c r="B3" s="68"/>
      <c r="C3" s="69"/>
      <c r="D3" s="23">
        <f>D6-D4-D5</f>
        <v>477193.64</v>
      </c>
      <c r="E3" s="70" t="s">
        <v>4</v>
      </c>
      <c r="F3" s="71"/>
      <c r="G3" s="72"/>
      <c r="H3" s="57">
        <f>SUM(I:I)</f>
        <v>0</v>
      </c>
    </row>
    <row r="4" spans="1:9" ht="15" customHeight="1" thickBot="1" x14ac:dyDescent="0.35">
      <c r="A4" s="16" t="s">
        <v>5</v>
      </c>
      <c r="B4" s="6">
        <f>'Oferta económica'!B4</f>
        <v>0</v>
      </c>
      <c r="C4" s="17" t="s">
        <v>6</v>
      </c>
      <c r="D4" s="23">
        <f>ROUND(ROUND($D$6/1.15,2)*B4,2)</f>
        <v>0</v>
      </c>
      <c r="E4" s="19" t="s">
        <v>7</v>
      </c>
      <c r="F4" s="61">
        <f>'Oferta económica'!F4</f>
        <v>0</v>
      </c>
      <c r="G4" s="20" t="s">
        <v>6</v>
      </c>
      <c r="H4" s="24">
        <f>ROUND((H3*F4),2)</f>
        <v>0</v>
      </c>
    </row>
    <row r="5" spans="1:9" ht="15" thickBot="1" x14ac:dyDescent="0.35">
      <c r="A5" s="16" t="s">
        <v>8</v>
      </c>
      <c r="B5" s="6">
        <f>'Oferta económica'!B5</f>
        <v>0</v>
      </c>
      <c r="C5" s="17" t="s">
        <v>9</v>
      </c>
      <c r="D5" s="23">
        <f>ROUND(ROUND($D$6/1.15,2)*B5,2)</f>
        <v>0</v>
      </c>
      <c r="E5" s="19" t="s">
        <v>10</v>
      </c>
      <c r="F5" s="61">
        <f>'Oferta económica'!F5</f>
        <v>0</v>
      </c>
      <c r="G5" s="20" t="s">
        <v>9</v>
      </c>
      <c r="H5" s="24">
        <f>ROUND((H3*F5),2)</f>
        <v>0</v>
      </c>
    </row>
    <row r="6" spans="1:9" ht="15" thickBot="1" x14ac:dyDescent="0.35">
      <c r="A6" s="73" t="s">
        <v>11</v>
      </c>
      <c r="B6" s="74"/>
      <c r="C6" s="75"/>
      <c r="D6" s="5">
        <f>SUM(G:G)</f>
        <v>477193.64</v>
      </c>
      <c r="E6" s="76" t="s">
        <v>12</v>
      </c>
      <c r="F6" s="77"/>
      <c r="G6" s="78"/>
      <c r="H6" s="7">
        <f>H3+H4+H5</f>
        <v>0</v>
      </c>
    </row>
    <row r="7" spans="1:9" ht="15" thickBot="1" x14ac:dyDescent="0.35">
      <c r="A7" s="18" t="s">
        <v>13</v>
      </c>
      <c r="B7" s="8">
        <v>0.21</v>
      </c>
      <c r="C7" s="17" t="s">
        <v>14</v>
      </c>
      <c r="D7" s="24">
        <f>ROUND($D$6*B7,2)</f>
        <v>100210.66</v>
      </c>
      <c r="E7" s="21" t="s">
        <v>13</v>
      </c>
      <c r="F7" s="22">
        <f>B7</f>
        <v>0.21</v>
      </c>
      <c r="G7" s="20" t="s">
        <v>14</v>
      </c>
      <c r="H7" s="24">
        <f>ROUND($H$6*F7,2)</f>
        <v>0</v>
      </c>
    </row>
    <row r="8" spans="1:9" ht="15" thickBot="1" x14ac:dyDescent="0.35">
      <c r="A8" s="79" t="s">
        <v>15</v>
      </c>
      <c r="B8" s="80"/>
      <c r="C8" s="81"/>
      <c r="D8" s="24">
        <f>SUM(D6:D7)</f>
        <v>577404.30000000005</v>
      </c>
      <c r="E8" s="82" t="s">
        <v>16</v>
      </c>
      <c r="F8" s="83"/>
      <c r="G8" s="84"/>
      <c r="H8" s="24">
        <f>SUM(H6:H7)</f>
        <v>0</v>
      </c>
    </row>
    <row r="9" spans="1:9" ht="15" thickBot="1" x14ac:dyDescent="0.35"/>
    <row r="10" spans="1:9" ht="15" thickBot="1" x14ac:dyDescent="0.35">
      <c r="A10" s="48"/>
      <c r="F10" s="63" t="s">
        <v>17</v>
      </c>
      <c r="G10" s="64"/>
      <c r="H10" s="65" t="s">
        <v>18</v>
      </c>
      <c r="I10" s="66"/>
    </row>
    <row r="11" spans="1:9" ht="15" thickBot="1" x14ac:dyDescent="0.35">
      <c r="A11" s="49" t="s">
        <v>19</v>
      </c>
      <c r="B11" s="50" t="s">
        <v>20</v>
      </c>
      <c r="C11" s="50" t="s">
        <v>21</v>
      </c>
      <c r="D11" s="50" t="s">
        <v>22</v>
      </c>
      <c r="E11" s="51" t="s">
        <v>23</v>
      </c>
      <c r="F11" s="52" t="s">
        <v>24</v>
      </c>
      <c r="G11" s="53" t="s">
        <v>25</v>
      </c>
      <c r="H11" s="54" t="s">
        <v>26</v>
      </c>
      <c r="I11" s="55" t="s">
        <v>27</v>
      </c>
    </row>
    <row r="12" spans="1:9" x14ac:dyDescent="0.3">
      <c r="A12" s="35">
        <f>'Oferta económica'!A12</f>
        <v>1</v>
      </c>
      <c r="B12" s="36" t="str">
        <f>'Oferta económica'!B12</f>
        <v>INV</v>
      </c>
      <c r="C12" s="37" t="str">
        <f>'Oferta económica'!C12</f>
        <v>INVERSION</v>
      </c>
      <c r="D12" s="36"/>
      <c r="E12" s="38"/>
      <c r="F12" s="26"/>
      <c r="G12" s="27"/>
      <c r="H12" s="59"/>
      <c r="I12" s="32"/>
    </row>
    <row r="13" spans="1:9" x14ac:dyDescent="0.3">
      <c r="A13" s="39" t="str">
        <f>'Oferta económica'!A13</f>
        <v>1.1</v>
      </c>
      <c r="B13" s="40" t="str">
        <f>'Oferta económica'!B13</f>
        <v>SUM</v>
      </c>
      <c r="C13" s="41" t="str">
        <f>'Oferta económica'!C13</f>
        <v>SUMINISTRO</v>
      </c>
      <c r="D13" s="40"/>
      <c r="E13" s="42"/>
      <c r="F13" s="26"/>
      <c r="G13" s="27"/>
      <c r="H13" s="59"/>
      <c r="I13" s="32"/>
    </row>
    <row r="14" spans="1:9" x14ac:dyDescent="0.3">
      <c r="A14" s="39"/>
      <c r="B14" s="40" t="str">
        <f>'Oferta económica'!B14</f>
        <v>SUM_1</v>
      </c>
      <c r="C14" s="41" t="str">
        <f>'Oferta económica'!C14</f>
        <v>Suministro de infraestructura</v>
      </c>
      <c r="D14" t="str">
        <f>'Oferta económica'!D14</f>
        <v>UD</v>
      </c>
      <c r="E14" s="42">
        <f>'Oferta económica'!E14</f>
        <v>1</v>
      </c>
      <c r="F14" s="26">
        <f>'Oferta económica'!F14</f>
        <v>456328.64</v>
      </c>
      <c r="G14" s="28">
        <f>'Oferta económica'!G14</f>
        <v>456328.64</v>
      </c>
      <c r="H14" s="59">
        <f>'Oferta económica'!H14</f>
        <v>0</v>
      </c>
      <c r="I14" s="32">
        <f>ROUND((E14*H14),2)</f>
        <v>0</v>
      </c>
    </row>
    <row r="15" spans="1:9" x14ac:dyDescent="0.3">
      <c r="A15" s="43" t="str">
        <f>'Oferta económica'!A15</f>
        <v>1.2</v>
      </c>
      <c r="B15" t="str">
        <f>'Oferta económica'!B15</f>
        <v>INST</v>
      </c>
      <c r="C15" t="str">
        <f>'Oferta económica'!C15</f>
        <v>SERVICIOS DE INSTALACION</v>
      </c>
      <c r="E15" s="44"/>
      <c r="F15" s="26"/>
      <c r="G15" s="28"/>
      <c r="H15" s="59"/>
      <c r="I15" s="32"/>
    </row>
    <row r="16" spans="1:9" x14ac:dyDescent="0.3">
      <c r="A16" s="43"/>
      <c r="B16" s="40" t="str">
        <f>'Oferta económica'!B16</f>
        <v>INST_1</v>
      </c>
      <c r="C16" t="str">
        <f>'Oferta económica'!C16</f>
        <v>Servicios de instalación</v>
      </c>
      <c r="D16" t="str">
        <f>'Oferta económica'!D16</f>
        <v>UD</v>
      </c>
      <c r="E16" s="44">
        <f>'Oferta económica'!E16</f>
        <v>1</v>
      </c>
      <c r="F16" s="26">
        <f>'Oferta económica'!F16</f>
        <v>20865</v>
      </c>
      <c r="G16" s="28">
        <f>'Oferta económica'!G16</f>
        <v>20865</v>
      </c>
      <c r="H16" s="59">
        <f>'Oferta económica'!H16</f>
        <v>0</v>
      </c>
      <c r="I16" s="32">
        <f>ROUND((E16*H16),2)</f>
        <v>0</v>
      </c>
    </row>
    <row r="17" spans="1:9" x14ac:dyDescent="0.3">
      <c r="A17" s="39"/>
      <c r="E17" s="44"/>
      <c r="F17" s="26"/>
      <c r="G17" s="28"/>
      <c r="H17" s="59"/>
      <c r="I17" s="32"/>
    </row>
    <row r="18" spans="1:9" x14ac:dyDescent="0.3">
      <c r="A18" s="43"/>
      <c r="E18" s="44"/>
      <c r="F18" s="26"/>
      <c r="G18" s="28"/>
      <c r="H18" s="59"/>
      <c r="I18" s="32"/>
    </row>
    <row r="19" spans="1:9" x14ac:dyDescent="0.3">
      <c r="A19" s="43"/>
      <c r="E19" s="44"/>
      <c r="F19" s="26"/>
      <c r="G19" s="28"/>
      <c r="H19" s="59"/>
      <c r="I19" s="32"/>
    </row>
    <row r="20" spans="1:9" x14ac:dyDescent="0.3">
      <c r="A20" s="43"/>
      <c r="E20" s="44"/>
      <c r="F20" s="26"/>
      <c r="G20" s="28"/>
      <c r="H20" s="59"/>
      <c r="I20" s="32"/>
    </row>
    <row r="21" spans="1:9" x14ac:dyDescent="0.3">
      <c r="A21" s="43"/>
      <c r="E21" s="44"/>
      <c r="F21" s="26"/>
      <c r="G21" s="28"/>
      <c r="H21" s="59"/>
      <c r="I21" s="32"/>
    </row>
    <row r="22" spans="1:9" x14ac:dyDescent="0.3">
      <c r="A22" s="43"/>
      <c r="E22" s="44"/>
      <c r="F22" s="26"/>
      <c r="G22" s="28"/>
      <c r="H22" s="59"/>
      <c r="I22" s="32"/>
    </row>
    <row r="23" spans="1:9" ht="15" thickBot="1" x14ac:dyDescent="0.35">
      <c r="A23" s="45"/>
      <c r="B23" s="46"/>
      <c r="C23" s="46"/>
      <c r="D23" s="46"/>
      <c r="E23" s="47"/>
      <c r="F23" s="29"/>
      <c r="G23" s="30"/>
      <c r="H23" s="60"/>
      <c r="I23" s="34"/>
    </row>
  </sheetData>
  <sheetProtection algorithmName="SHA-512" hashValue="WGlKlLbXnuuPEAVZr781BK89iD8klDfNtM9ypUAlOBcF6dpPJxSou0MIpJm4VwRLcMN3YwSueGnS5UGeZxd9lw==" saltValue="cjslocmxD5OhO3bCp6osew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PolicyDirtyBag xmlns="microsoft.office.server.policy.changes">
  <Microsoft.Office.RecordsManagement.PolicyFeatures.PolicyLabel op="Delete"/>
</PolicyDirtyBag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0BF027305BBB443B3C08E3FE08CFD86" ma:contentTypeVersion="299" ma:contentTypeDescription="Crear nuevo documento." ma:contentTypeScope="" ma:versionID="0513de03a3cfc9322be4f9aee91b69e7">
  <xsd:schema xmlns:xsd="http://www.w3.org/2001/XMLSchema" xmlns:xs="http://www.w3.org/2001/XMLSchema" xmlns:p="http://schemas.microsoft.com/office/2006/metadata/properties" xmlns:ns2="c267183c-d7e5-44d0-9a28-6883cf5fe4d7" xmlns:ns3="c4a6cc1e-42bf-475f-8c44-5294e8a84573" xmlns:ns4="bacb354c-e7f2-49fa-a48e-f1857a165e78" targetNamespace="http://schemas.microsoft.com/office/2006/metadata/properties" ma:root="true" ma:fieldsID="c3a95bc4850e08a92159171ccc472ed6" ns2:_="" ns3:_="" ns4:_="">
    <xsd:import namespace="c267183c-d7e5-44d0-9a28-6883cf5fe4d7"/>
    <xsd:import namespace="c4a6cc1e-42bf-475f-8c44-5294e8a84573"/>
    <xsd:import namespace="bacb354c-e7f2-49fa-a48e-f1857a165e7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2:TaxKeywordTaxHTField" minOccurs="0"/>
                <xsd:element ref="ns2:TaxCatchAll" minOccurs="0"/>
                <xsd:element ref="ns4:Tipo_x0020_de_x0020_documento" minOccurs="0"/>
                <xsd:element ref="ns4:Proyecto" minOccurs="0"/>
                <xsd:element ref="ns4:DLCPolicyLabelValue" minOccurs="0"/>
                <xsd:element ref="ns4:DLCPolicyLabelClientValue" minOccurs="0"/>
                <xsd:element ref="ns4:DLCPolicyLabelLock" minOccurs="0"/>
                <xsd:element ref="ns2:SharedWithDetails" minOccurs="0"/>
                <xsd:element ref="ns4:Fecha_x0020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67183c-d7e5-44d0-9a28-6883cf5fe4d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KeywordTaxHTField" ma:index="13" nillable="true" ma:taxonomy="true" ma:internalName="TaxKeywordTaxHTField" ma:taxonomyFieldName="TaxKeyword" ma:displayName="Palabras clave de empresa" ma:fieldId="{23f27201-bee3-471e-b2e7-b64fd8b7ca38}" ma:taxonomyMulti="true" ma:sspId="74e15948-aea7-47af-9958-6bb435c1c2c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4" nillable="true" ma:displayName="Taxonomy Catch All Column" ma:description="" ma:hidden="true" ma:list="{1dd67949-1cb6-4fbd-9a22-c1616bd73ce5}" ma:internalName="TaxCatchAll" ma:showField="CatchAllData" ma:web="c267183c-d7e5-44d0-9a28-6883cf5fe4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a6cc1e-42bf-475f-8c44-5294e8a845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cb354c-e7f2-49fa-a48e-f1857a165e78" elementFormDefault="qualified">
    <xsd:import namespace="http://schemas.microsoft.com/office/2006/documentManagement/types"/>
    <xsd:import namespace="http://schemas.microsoft.com/office/infopath/2007/PartnerControls"/>
    <xsd:element name="Tipo_x0020_de_x0020_documento" ma:index="15" nillable="true" ma:displayName="Tipo de documento" ma:format="Dropdown" ma:internalName="Tipo_x0020_de_x0020_documento">
      <xsd:simpleType>
        <xsd:restriction base="dms:Choice">
          <xsd:enumeration value="Gestión de Proyecto"/>
          <xsd:enumeration value="Documentos técnicos"/>
          <xsd:enumeration value="Documentos de usuario"/>
          <xsd:enumeration value="Plantillas"/>
          <xsd:enumeration value="Licitación"/>
        </xsd:restriction>
      </xsd:simpleType>
    </xsd:element>
    <xsd:element name="Proyecto" ma:index="16" nillable="true" ma:displayName="Proyecto" ma:internalName="Proyecto">
      <xsd:simpleType>
        <xsd:restriction base="dms:Text">
          <xsd:maxLength value="255"/>
        </xsd:restriction>
      </xsd:simpleType>
    </xsd:element>
    <xsd:element name="DLCPolicyLabelValue" ma:index="18" nillable="true" ma:displayName="Etiqueta" ma:description="Almacena el valor actual de la etiqueta." ma:internalName="DLCPolicyLabelValue" ma:readOnly="true">
      <xsd:simpleType>
        <xsd:restriction base="dms:Note">
          <xsd:maxLength value="255"/>
        </xsd:restriction>
      </xsd:simpleType>
    </xsd:element>
    <xsd:element name="DLCPolicyLabelClientValue" ma:index="19" nillable="true" ma:displayName="Valor de etiqueta de cliente" ma:description="Almacena el último valor de etiqueta calculado en el cliente." ma:hidden="true" ma:internalName="DLCPolicyLabelClientValue" ma:readOnly="false">
      <xsd:simpleType>
        <xsd:restriction base="dms:Note"/>
      </xsd:simpleType>
    </xsd:element>
    <xsd:element name="DLCPolicyLabelLock" ma:index="20" nillable="true" ma:displayName="Etiqueta bloqueada" ma:description="Indica si la etiqueta debería actualizarse cuando se modifican las propiedades del elemento." ma:hidden="true" ma:internalName="DLCPolicyLabelLock" ma:readOnly="false">
      <xsd:simpleType>
        <xsd:restriction base="dms:Text"/>
      </xsd:simpleType>
    </xsd:element>
    <xsd:element name="Fecha_x0020_" ma:index="22" nillable="true" ma:displayName="Fecha " ma:format="DateOnly" ma:internalName="Fecha_x0020_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267183c-d7e5-44d0-9a28-6883cf5fe4d7">ZEZVXQHEZRP4-558276571-90433</_dlc_DocId>
    <_dlc_DocIdUrl xmlns="c267183c-d7e5-44d0-9a28-6883cf5fe4d7">
      <Url>https://espacios.metromadrid.es/sda/Proyectos/_layouts/15/DocIdRedir.aspx?ID=ZEZVXQHEZRP4-558276571-90433</Url>
      <Description>ZEZVXQHEZRP4-558276571-90433</Description>
    </_dlc_DocIdUrl>
    <TaxCatchAll xmlns="c267183c-d7e5-44d0-9a28-6883cf5fe4d7"/>
    <Tipo_x0020_de_x0020_documento xmlns="bacb354c-e7f2-49fa-a48e-f1857a165e78" xsi:nil="true"/>
    <TaxKeywordTaxHTField xmlns="c267183c-d7e5-44d0-9a28-6883cf5fe4d7">
      <Terms xmlns="http://schemas.microsoft.com/office/infopath/2007/PartnerControls"/>
    </TaxKeywordTaxHTField>
    <Proyecto xmlns="bacb354c-e7f2-49fa-a48e-f1857a165e78" xsi:nil="true"/>
    <DLCPolicyLabelLock xmlns="bacb354c-e7f2-49fa-a48e-f1857a165e78" xsi:nil="true"/>
    <DLCPolicyLabelClientValue xmlns="bacb354c-e7f2-49fa-a48e-f1857a165e78" xsi:nil="true"/>
    <Fecha_x0020_ xmlns="bacb354c-e7f2-49fa-a48e-f1857a165e78" xsi:nil="true"/>
  </documentManagement>
</p:properties>
</file>

<file path=customXml/itemProps1.xml><?xml version="1.0" encoding="utf-8"?>
<ds:datastoreItem xmlns:ds="http://schemas.openxmlformats.org/officeDocument/2006/customXml" ds:itemID="{18061E44-7B5A-44C3-B70A-34C24AA9FFD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7CB0C89-C2A7-4E27-A0C9-7DE25F0853CE}">
  <ds:schemaRefs>
    <ds:schemaRef ds:uri="microsoft.office.server.policy.changes"/>
  </ds:schemaRefs>
</ds:datastoreItem>
</file>

<file path=customXml/itemProps3.xml><?xml version="1.0" encoding="utf-8"?>
<ds:datastoreItem xmlns:ds="http://schemas.openxmlformats.org/officeDocument/2006/customXml" ds:itemID="{4907C029-266D-4020-AEA8-DB8A2D1E548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A94C5C9-BBAC-4FFC-9799-79B07A546E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67183c-d7e5-44d0-9a28-6883cf5fe4d7"/>
    <ds:schemaRef ds:uri="c4a6cc1e-42bf-475f-8c44-5294e8a84573"/>
    <ds:schemaRef ds:uri="bacb354c-e7f2-49fa-a48e-f1857a165e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6898E8AE-0C7C-4CE2-8242-3CB5A2A2A818}">
  <ds:schemaRefs>
    <ds:schemaRef ds:uri="http://purl.org/dc/terms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c267183c-d7e5-44d0-9a28-6883cf5fe4d7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bacb354c-e7f2-49fa-a48e-f1857a165e78"/>
    <ds:schemaRef ds:uri="c4a6cc1e-42bf-475f-8c44-5294e8a84573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INSTRUCCIONES</vt:lpstr>
      <vt:lpstr>Oferta económica</vt:lpstr>
      <vt:lpstr>CERTO_G</vt:lpstr>
      <vt:lpstr>CERTO_I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2025-01-31T12:53:06Z</dcterms:created>
  <dcterms:modified xsi:type="dcterms:W3CDTF">2025-04-24T08:06:42Z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ContentTypeId">
    <vt:lpwstr>0x01010040BF027305BBB443B3C08E3FE08CFD86</vt:lpwstr>
  </property>
  <property fmtid="{D5CDD505-2E9C-101B-9397-08002B2CF9AE}" pid="4" name="_dlc_DocIdItemGuid">
    <vt:lpwstr>51000e04-a390-4367-863b-8c83d392e906</vt:lpwstr>
  </property>
</Properties>
</file>