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66925"/>
  <xr:revisionPtr revIDLastSave="0" documentId="8_{A99427E6-71C6-4D3C-95AD-740BA8DAC7D1}" xr6:coauthVersionLast="47" xr6:coauthVersionMax="47" xr10:uidLastSave="{00000000-0000-0000-0000-000000000000}"/>
  <workbookProtection workbookAlgorithmName="SHA-512" workbookHashValue="qoItCl3RLOln0gt7WcxIMRjhSjWDgv1HYbzNJ4MeYQeBREi3JnmfPDEfmicg3+ZTEcWrgTzsXBP2r8EMPFKlyA==" workbookSaltValue="NraIXCh6tL242dynmrdzkw==" workbookSpinCount="100000" lockStructure="1"/>
  <bookViews>
    <workbookView xWindow="-120" yWindow="-120" windowWidth="29040" windowHeight="15720" xr2:uid="{F043CD35-4EC0-4E73-B105-4F3FF39130F0}"/>
  </bookViews>
  <sheets>
    <sheet name="Oferta Económica" sheetId="3" r:id="rId1"/>
    <sheet name="CERTO_I" sheetId="1" r:id="rId2"/>
    <sheet name="CERTO_G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  <c r="I13" i="1" s="1"/>
  <c r="H14" i="5"/>
  <c r="H13" i="5"/>
  <c r="F5" i="5"/>
  <c r="F4" i="5"/>
  <c r="F5" i="1"/>
  <c r="F4" i="1"/>
  <c r="I13" i="3"/>
  <c r="D3" i="1"/>
  <c r="D6" i="1"/>
  <c r="D3" i="5"/>
  <c r="D6" i="5"/>
  <c r="H6" i="1" l="1"/>
  <c r="H3" i="1" s="1"/>
  <c r="I14" i="5"/>
  <c r="I13" i="5"/>
  <c r="G14" i="5"/>
  <c r="G13" i="5"/>
  <c r="F7" i="5"/>
  <c r="G13" i="1"/>
  <c r="I16" i="3"/>
  <c r="I17" i="3"/>
  <c r="G17" i="3"/>
  <c r="G16" i="3"/>
  <c r="G13" i="3"/>
  <c r="D6" i="3" s="1"/>
  <c r="D3" i="3" s="1"/>
  <c r="H6" i="3" l="1"/>
  <c r="H3" i="3" s="1"/>
  <c r="H6" i="5"/>
  <c r="H3" i="5" s="1"/>
  <c r="H5" i="5" s="1"/>
  <c r="D5" i="5"/>
  <c r="D4" i="5"/>
  <c r="D7" i="5" l="1"/>
  <c r="D8" i="5" s="1"/>
  <c r="H4" i="5"/>
  <c r="H7" i="5" s="1"/>
  <c r="H8" i="5" s="1"/>
  <c r="F7" i="3"/>
  <c r="D5" i="3"/>
  <c r="D4" i="3"/>
  <c r="F7" i="1"/>
  <c r="D7" i="3" l="1"/>
  <c r="D8" i="3" s="1"/>
  <c r="H5" i="1"/>
  <c r="H4" i="3"/>
  <c r="H5" i="3"/>
  <c r="D5" i="1"/>
  <c r="D4" i="1"/>
  <c r="H4" i="1" l="1"/>
  <c r="H7" i="1" s="1"/>
  <c r="H8" i="1" s="1"/>
  <c r="H7" i="3"/>
  <c r="H8" i="3" s="1"/>
  <c r="D7" i="1"/>
  <c r="D8" i="1" s="1"/>
</calcChain>
</file>

<file path=xl/sharedStrings.xml><?xml version="1.0" encoding="utf-8"?>
<sst xmlns="http://schemas.openxmlformats.org/spreadsheetml/2006/main" count="126" uniqueCount="43">
  <si>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</si>
  <si>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</si>
  <si>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</si>
  <si>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</si>
  <si>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</si>
  <si>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</si>
  <si>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</si>
  <si>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</si>
  <si>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</si>
  <si>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</si>
  <si>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</si>
  <si>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</si>
  <si>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</si>
  <si>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</si>
  <si>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</si>
  <si>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</si>
  <si>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</si>
  <si>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</si>
  <si>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</si>
  <si>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</si>
  <si>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</si>
  <si>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</si>
  <si>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</si>
  <si>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</si>
  <si>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</si>
  <si>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</si>
  <si>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</si>
  <si>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</si>
  <si>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UD</t>
  </si>
  <si>
    <t>INVERSION</t>
  </si>
  <si>
    <t>GASTO</t>
  </si>
  <si>
    <t>Mantenimiento evolutivo</t>
  </si>
  <si>
    <t>JORNADA</t>
  </si>
  <si>
    <t>AÑOS</t>
  </si>
  <si>
    <t>GAS-EVOL</t>
  </si>
  <si>
    <t>GAS-MTO</t>
  </si>
  <si>
    <t>INV-IMP</t>
  </si>
  <si>
    <t>1</t>
  </si>
  <si>
    <t>2</t>
  </si>
  <si>
    <t>FASE I: IMPLANTACIÓN PLATAFORMA</t>
  </si>
  <si>
    <t>FASE II: MANTENIMIENTO Y SOPORTE</t>
  </si>
  <si>
    <t>Licencias para el mantenimiento/servicio de producto, soporte y mantenimiento herramienta</t>
  </si>
  <si>
    <t>Suministro de licencias para la implantacion y servicio de implantación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</si>
</sst>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\ &quot;€&quot;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49" fontId="3" fillId="0" borderId="0" xfId="0" applyNumberFormat="1" applyFont="1" applyProtection="1">
      <protection locked="0"/>
    </xf>
    <xf numFmtId="10" fontId="3" fillId="3" borderId="4" xfId="0" quotePrefix="1" applyNumberFormat="1" applyFont="1" applyFill="1" applyBorder="1" applyProtection="1">
      <protection locked="0"/>
    </xf>
    <xf numFmtId="9" fontId="3" fillId="0" borderId="4" xfId="0" quotePrefix="1" applyNumberFormat="1" applyFont="1" applyBorder="1" applyProtection="1">
      <protection locked="0"/>
    </xf>
    <xf numFmtId="4" fontId="3" fillId="0" borderId="0" xfId="0" applyNumberFormat="1" applyFont="1" applyProtection="1">
      <protection locked="0"/>
    </xf>
    <xf numFmtId="10" fontId="3" fillId="0" borderId="4" xfId="0" quotePrefix="1" applyNumberFormat="1" applyFont="1" applyBorder="1" applyProtection="1">
      <protection locked="0"/>
    </xf>
    <xf numFmtId="4" fontId="3" fillId="3" borderId="0" xfId="0" applyNumberFormat="1" applyFont="1" applyFill="1" applyProtection="1">
      <protection locked="0"/>
    </xf>
    <xf numFmtId="3" fontId="3" fillId="0" borderId="3" xfId="0" applyNumberFormat="1" applyFont="1" applyBorder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0" fontId="0" fillId="0" borderId="0" xfId="0" applyProtection="1">
      <protection locked="0"/>
    </xf>
    <xf numFmtId="4" fontId="3" fillId="4" borderId="0" xfId="0" applyNumberFormat="1" applyFont="1" applyFill="1" applyProtection="1">
      <protection locked="0"/>
    </xf>
    <xf numFmtId="4" fontId="0" fillId="4" borderId="0" xfId="0" applyNumberFormat="1" applyFill="1" applyProtection="1">
      <protection locked="0"/>
    </xf>
    <xf numFmtId="1" fontId="3" fillId="0" borderId="0" xfId="0" applyNumberFormat="1" applyFont="1" applyProtection="1">
      <protection locked="0"/>
    </xf>
    <xf numFmtId="165" fontId="0" fillId="0" borderId="0" xfId="0" applyNumberFormat="1"/>
    <xf numFmtId="4" fontId="0" fillId="0" borderId="0" xfId="0" applyNumberFormat="1" applyProtection="1">
      <protection locked="0"/>
    </xf>
    <xf numFmtId="3" fontId="3" fillId="0" borderId="3" xfId="0" applyNumberFormat="1" applyFont="1" applyBorder="1"/>
    <xf numFmtId="10" fontId="3" fillId="0" borderId="4" xfId="0" quotePrefix="1" applyNumberFormat="1" applyFont="1" applyBorder="1"/>
    <xf numFmtId="9" fontId="3" fillId="0" borderId="4" xfId="0" quotePrefix="1" applyNumberFormat="1" applyFont="1" applyBorder="1"/>
    <xf numFmtId="49" fontId="3" fillId="0" borderId="0" xfId="0" applyNumberFormat="1" applyFont="1"/>
    <xf numFmtId="4" fontId="0" fillId="4" borderId="0" xfId="0" applyNumberFormat="1" applyFill="1"/>
    <xf numFmtId="4" fontId="3" fillId="3" borderId="0" xfId="0" applyNumberFormat="1" applyFont="1" applyFill="1"/>
    <xf numFmtId="4" fontId="3" fillId="4" borderId="0" xfId="0" applyNumberFormat="1" applyFont="1" applyFill="1"/>
    <xf numFmtId="4" fontId="3" fillId="0" borderId="0" xfId="0" applyNumberFormat="1" applyFont="1"/>
    <xf numFmtId="1" fontId="3" fillId="0" borderId="0" xfId="0" applyNumberFormat="1" applyFont="1"/>
    <xf numFmtId="0" fontId="0" fillId="0" borderId="0" xfId="0" applyAlignment="1">
      <alignment wrapText="1"/>
    </xf>
    <xf numFmtId="49" fontId="3" fillId="0" borderId="0" xfId="0" applyNumberFormat="1" applyFont="1" applyAlignment="1">
      <alignment wrapText="1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1226821</xdr:colOff>
      <xdr:row>3</xdr:row>
      <xdr:rowOff>155391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33D4692D-B40D-4E42-A684-88F042B281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A13778E8-66EE-4F6C-BB07-6DAC71CDB2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199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0E3F4-F96B-4A13-9FFB-08EF99FD61C2}">
  <dimension ref="A1:I17"/>
  <sheetViews>
    <sheetView tabSelected="1" zoomScale="82" zoomScaleNormal="82" workbookViewId="0">
      <selection activeCell="H13" sqref="H13"/>
    </sheetView>
  </sheetViews>
  <sheetFormatPr baseColWidth="10" defaultColWidth="11.42578125" defaultRowHeight="15" x14ac:dyDescent="0.25"/>
  <cols>
    <col min="1" max="1" width="28.28515625" customWidth="1"/>
    <col min="2" max="2" width="28" customWidth="1"/>
    <col min="3" max="3" width="44.5703125" bestFit="1" customWidth="1"/>
    <col min="4" max="4" width="18.7109375" customWidth="1"/>
    <col min="5" max="5" width="30" style="9" customWidth="1"/>
    <col min="6" max="6" width="18" style="9" bestFit="1" customWidth="1"/>
    <col min="7" max="7" width="22.5703125" style="10" customWidth="1"/>
    <col min="8" max="8" width="19.7109375" bestFit="1" customWidth="1"/>
    <col min="9" max="9" width="18.7109375" style="9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8" t="s">
        <v>0</v>
      </c>
      <c r="H1" s="8" t="s">
        <v>1</v>
      </c>
    </row>
    <row r="2" spans="1:9" ht="15.75" thickBot="1" x14ac:dyDescent="0.3">
      <c r="A2" s="11" t="s">
        <v>2</v>
      </c>
      <c r="B2" s="30">
        <v>1</v>
      </c>
    </row>
    <row r="3" spans="1:9" ht="15" customHeight="1" thickBot="1" x14ac:dyDescent="0.3">
      <c r="A3" s="43" t="s">
        <v>3</v>
      </c>
      <c r="B3" s="44"/>
      <c r="C3" s="45"/>
      <c r="D3" s="12">
        <f>ROUND($D$6/(1+B4+B5),2)</f>
        <v>1084382.6100000001</v>
      </c>
      <c r="E3" s="43" t="s">
        <v>4</v>
      </c>
      <c r="F3" s="44"/>
      <c r="G3" s="45"/>
      <c r="H3" s="12">
        <f>ROUND($H$6/(1+F4+F5),2)</f>
        <v>0</v>
      </c>
    </row>
    <row r="4" spans="1:9" ht="15" customHeight="1" thickBot="1" x14ac:dyDescent="0.3">
      <c r="A4" s="13" t="s">
        <v>5</v>
      </c>
      <c r="B4" s="31">
        <v>0.06</v>
      </c>
      <c r="C4" s="14" t="s">
        <v>6</v>
      </c>
      <c r="D4" s="15">
        <f>ROUND($D$3*B4,2)</f>
        <v>65062.96</v>
      </c>
      <c r="E4" s="16" t="s">
        <v>7</v>
      </c>
      <c r="F4" s="2">
        <v>0</v>
      </c>
      <c r="G4" s="14" t="s">
        <v>6</v>
      </c>
      <c r="H4" s="15">
        <f>ROUND($H$3*F4,2)</f>
        <v>0</v>
      </c>
    </row>
    <row r="5" spans="1:9" ht="15.75" thickBot="1" x14ac:dyDescent="0.3">
      <c r="A5" s="13" t="s">
        <v>8</v>
      </c>
      <c r="B5" s="31">
        <v>0.09</v>
      </c>
      <c r="C5" s="14" t="s">
        <v>9</v>
      </c>
      <c r="D5" s="15">
        <f>ROUND($D$3*B5,2)</f>
        <v>97594.43</v>
      </c>
      <c r="E5" s="16" t="s">
        <v>10</v>
      </c>
      <c r="F5" s="2">
        <v>0</v>
      </c>
      <c r="G5" s="14" t="s">
        <v>9</v>
      </c>
      <c r="H5" s="15">
        <f>ROUND($H$3*F5,2)</f>
        <v>0</v>
      </c>
    </row>
    <row r="6" spans="1:9" ht="15.75" thickBot="1" x14ac:dyDescent="0.3">
      <c r="A6" s="46" t="s">
        <v>11</v>
      </c>
      <c r="B6" s="47"/>
      <c r="C6" s="48"/>
      <c r="D6" s="15">
        <f>SUM(G13:G17)</f>
        <v>1247040</v>
      </c>
      <c r="E6" s="46" t="s">
        <v>12</v>
      </c>
      <c r="F6" s="47"/>
      <c r="G6" s="48"/>
      <c r="H6" s="15">
        <f>SUM(I12:I17)</f>
        <v>0</v>
      </c>
    </row>
    <row r="7" spans="1:9" ht="15.75" thickBot="1" x14ac:dyDescent="0.3">
      <c r="A7" s="17" t="s">
        <v>13</v>
      </c>
      <c r="B7" s="32">
        <v>0.21</v>
      </c>
      <c r="C7" s="14" t="s">
        <v>14</v>
      </c>
      <c r="D7" s="15">
        <f>ROUND($D$6*B7,2)</f>
        <v>261878.39999999999</v>
      </c>
      <c r="E7" s="18" t="s">
        <v>13</v>
      </c>
      <c r="F7" s="19">
        <f>B7</f>
        <v>0.21</v>
      </c>
      <c r="G7" s="14" t="s">
        <v>14</v>
      </c>
      <c r="H7" s="15">
        <f>ROUND($H$6*F7,2)</f>
        <v>0</v>
      </c>
    </row>
    <row r="8" spans="1:9" ht="15.75" thickBot="1" x14ac:dyDescent="0.3">
      <c r="A8" s="49" t="s">
        <v>15</v>
      </c>
      <c r="B8" s="50"/>
      <c r="C8" s="51"/>
      <c r="D8" s="20">
        <f>SUM(D6:D7)</f>
        <v>1508918.4</v>
      </c>
      <c r="E8" s="49" t="s">
        <v>16</v>
      </c>
      <c r="F8" s="50"/>
      <c r="G8" s="51"/>
      <c r="H8" s="20">
        <f>SUM(H6:H7)</f>
        <v>0</v>
      </c>
    </row>
    <row r="9" spans="1:9" ht="15.75" thickBot="1" x14ac:dyDescent="0.3"/>
    <row r="10" spans="1:9" ht="15.75" thickBot="1" x14ac:dyDescent="0.3">
      <c r="A10" s="21"/>
      <c r="F10" s="41" t="s">
        <v>17</v>
      </c>
      <c r="G10" s="42"/>
      <c r="H10" s="41" t="s">
        <v>18</v>
      </c>
      <c r="I10" s="42"/>
    </row>
    <row r="11" spans="1:9" x14ac:dyDescent="0.25">
      <c r="A11" s="22" t="s">
        <v>19</v>
      </c>
      <c r="B11" s="22" t="s">
        <v>20</v>
      </c>
      <c r="C11" s="22" t="s">
        <v>21</v>
      </c>
      <c r="D11" s="22" t="s">
        <v>22</v>
      </c>
      <c r="E11" s="23" t="s">
        <v>23</v>
      </c>
      <c r="F11" s="23" t="s">
        <v>24</v>
      </c>
      <c r="G11" s="22" t="s">
        <v>25</v>
      </c>
      <c r="H11" s="22" t="s">
        <v>26</v>
      </c>
      <c r="I11" s="22" t="s">
        <v>27</v>
      </c>
    </row>
    <row r="12" spans="1:9" x14ac:dyDescent="0.25">
      <c r="A12" s="33" t="s">
        <v>37</v>
      </c>
      <c r="B12" s="33" t="s">
        <v>29</v>
      </c>
      <c r="C12" s="33" t="s">
        <v>39</v>
      </c>
      <c r="E12"/>
      <c r="F12"/>
      <c r="G12" s="34"/>
      <c r="H12" s="35"/>
      <c r="I12" s="36"/>
    </row>
    <row r="13" spans="1:9" ht="30" x14ac:dyDescent="0.25">
      <c r="A13" s="33"/>
      <c r="B13" s="33" t="s">
        <v>36</v>
      </c>
      <c r="C13" s="40" t="s">
        <v>42</v>
      </c>
      <c r="D13" s="33" t="s">
        <v>28</v>
      </c>
      <c r="E13" s="37">
        <v>1</v>
      </c>
      <c r="F13" s="37">
        <v>555000</v>
      </c>
      <c r="G13" s="34">
        <f>ROUND(E13*F13,2)</f>
        <v>555000</v>
      </c>
      <c r="H13" s="6"/>
      <c r="I13" s="36">
        <f>ROUND(E13*H13,2)</f>
        <v>0</v>
      </c>
    </row>
    <row r="14" spans="1:9" x14ac:dyDescent="0.25">
      <c r="A14" s="33"/>
      <c r="B14" s="33"/>
      <c r="C14" s="33"/>
      <c r="D14" s="33"/>
      <c r="E14" s="37"/>
      <c r="F14" s="37"/>
      <c r="G14" s="34"/>
      <c r="H14" s="6"/>
      <c r="I14" s="36"/>
    </row>
    <row r="15" spans="1:9" x14ac:dyDescent="0.25">
      <c r="A15" s="33" t="s">
        <v>38</v>
      </c>
      <c r="B15" s="33" t="s">
        <v>30</v>
      </c>
      <c r="C15" s="33" t="s">
        <v>40</v>
      </c>
      <c r="E15"/>
      <c r="F15" s="37"/>
      <c r="G15" s="34"/>
      <c r="H15" s="6"/>
      <c r="I15" s="36"/>
    </row>
    <row r="16" spans="1:9" x14ac:dyDescent="0.25">
      <c r="A16" s="33"/>
      <c r="B16" s="33" t="s">
        <v>34</v>
      </c>
      <c r="C16" t="s">
        <v>31</v>
      </c>
      <c r="D16" s="33" t="s">
        <v>32</v>
      </c>
      <c r="E16" s="37">
        <v>848</v>
      </c>
      <c r="F16" s="37">
        <v>480</v>
      </c>
      <c r="G16" s="34">
        <f t="shared" ref="G16:G17" si="0">ROUND(E16*F16,2)</f>
        <v>407040</v>
      </c>
      <c r="H16" s="6"/>
      <c r="I16" s="36">
        <f t="shared" ref="I16" si="1">ROUND(E16*H16,2)</f>
        <v>0</v>
      </c>
    </row>
    <row r="17" spans="1:9" ht="45" x14ac:dyDescent="0.25">
      <c r="A17" s="33"/>
      <c r="B17" s="33" t="s">
        <v>35</v>
      </c>
      <c r="C17" s="39" t="s">
        <v>41</v>
      </c>
      <c r="D17" s="38" t="s">
        <v>33</v>
      </c>
      <c r="E17" s="37">
        <v>3</v>
      </c>
      <c r="F17" s="37">
        <v>95000</v>
      </c>
      <c r="G17" s="34">
        <f t="shared" si="0"/>
        <v>285000</v>
      </c>
      <c r="H17" s="6"/>
      <c r="I17" s="36">
        <f t="shared" ref="I17" si="2">ROUND(E17*H17,2)</f>
        <v>0</v>
      </c>
    </row>
  </sheetData>
  <sheetProtection algorithmName="SHA-512" hashValue="zQjSWnZRGRsGo91CDAlmvlwsJia1GzROh4G1wefErsc+lx7qZPTN90MMnr+1RDWI6m9bE2r6zTQ9tw0CFoj6zA==" saltValue="P7sYLW6fxVcSH3tsU7qECA==" spinCount="100000" sheet="1" selectLockedCells="1"/>
  <dataConsolidate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dataValidations count="3">
    <dataValidation type="decimal" allowBlank="1" showInputMessage="1" showErrorMessage="1" sqref="H13" xr:uid="{F98B3EB1-6641-4730-88A0-903B2DC6FEE0}">
      <formula1>0</formula1>
      <formula2>555000</formula2>
    </dataValidation>
    <dataValidation type="decimal" allowBlank="1" showInputMessage="1" showErrorMessage="1" sqref="H16" xr:uid="{ACF404B9-0331-4C2D-8991-6AE3DB542A90}">
      <formula1>0</formula1>
      <formula2>480</formula2>
    </dataValidation>
    <dataValidation type="decimal" allowBlank="1" showInputMessage="1" showErrorMessage="1" sqref="H17" xr:uid="{B5F8086E-F635-4FC2-9361-6B2B868E367E}">
      <formula1>0</formula1>
      <formula2>95000</formula2>
    </dataValidation>
  </dataValidations>
  <pageMargins left="0.7" right="0.7" top="0.75" bottom="0.75" header="0.3" footer="0.3"/>
  <pageSetup paperSize="9" orientation="portrait" horizontalDpi="300" verticalDpi="300" r:id="rId1"/>
  <ignoredErrors>
    <ignoredError sqref="G13 G16:G17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3"/>
  <sheetViews>
    <sheetView workbookViewId="0">
      <selection activeCell="C13" sqref="C13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9" customWidth="1"/>
    <col min="6" max="6" width="18" style="9" bestFit="1" customWidth="1"/>
    <col min="7" max="7" width="22.5703125" style="10" customWidth="1"/>
    <col min="8" max="8" width="19.7109375" bestFit="1" customWidth="1"/>
    <col min="9" max="9" width="18.7109375" style="9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8" t="s">
        <v>0</v>
      </c>
      <c r="H1" s="8" t="s">
        <v>1</v>
      </c>
    </row>
    <row r="2" spans="1:9" ht="15.75" thickBot="1" x14ac:dyDescent="0.3">
      <c r="A2" s="11" t="s">
        <v>2</v>
      </c>
      <c r="B2" s="7">
        <v>1</v>
      </c>
    </row>
    <row r="3" spans="1:9" ht="15" customHeight="1" thickBot="1" x14ac:dyDescent="0.3">
      <c r="A3" s="43" t="s">
        <v>3</v>
      </c>
      <c r="B3" s="44"/>
      <c r="C3" s="45"/>
      <c r="D3" s="12">
        <f>ROUND($D$6/(1+B4+B5),2)</f>
        <v>482608.7</v>
      </c>
      <c r="E3" s="43" t="s">
        <v>4</v>
      </c>
      <c r="F3" s="44"/>
      <c r="G3" s="45"/>
      <c r="H3" s="12">
        <f>ROUND($H$6/(1+F4+F5),2)</f>
        <v>0</v>
      </c>
    </row>
    <row r="4" spans="1:9" ht="15" customHeight="1" thickBot="1" x14ac:dyDescent="0.3">
      <c r="A4" s="13" t="s">
        <v>5</v>
      </c>
      <c r="B4" s="5">
        <v>0.06</v>
      </c>
      <c r="C4" s="14" t="s">
        <v>6</v>
      </c>
      <c r="D4" s="15">
        <f>ROUND($D$3*B4,2)</f>
        <v>28956.52</v>
      </c>
      <c r="E4" s="16" t="s">
        <v>7</v>
      </c>
      <c r="F4" s="2">
        <f>'Oferta Económica'!F4</f>
        <v>0</v>
      </c>
      <c r="G4" s="14" t="s">
        <v>6</v>
      </c>
      <c r="H4" s="15">
        <f>ROUND($H$3*F4,2)</f>
        <v>0</v>
      </c>
    </row>
    <row r="5" spans="1:9" ht="15.75" thickBot="1" x14ac:dyDescent="0.3">
      <c r="A5" s="13" t="s">
        <v>8</v>
      </c>
      <c r="B5" s="5">
        <v>0.09</v>
      </c>
      <c r="C5" s="14" t="s">
        <v>9</v>
      </c>
      <c r="D5" s="15">
        <f>ROUND($D$3*B5,2)</f>
        <v>43434.78</v>
      </c>
      <c r="E5" s="16" t="s">
        <v>10</v>
      </c>
      <c r="F5" s="2">
        <f>'Oferta Económica'!F5</f>
        <v>0</v>
      </c>
      <c r="G5" s="14" t="s">
        <v>9</v>
      </c>
      <c r="H5" s="15">
        <f>ROUND($H$3*F5,2)</f>
        <v>0</v>
      </c>
    </row>
    <row r="6" spans="1:9" ht="15.75" thickBot="1" x14ac:dyDescent="0.3">
      <c r="A6" s="46" t="s">
        <v>11</v>
      </c>
      <c r="B6" s="47"/>
      <c r="C6" s="48"/>
      <c r="D6" s="15">
        <f>SUM(G13)</f>
        <v>555000</v>
      </c>
      <c r="E6" s="46" t="s">
        <v>12</v>
      </c>
      <c r="F6" s="47"/>
      <c r="G6" s="48"/>
      <c r="H6" s="15">
        <f>SUM(I13)</f>
        <v>0</v>
      </c>
    </row>
    <row r="7" spans="1:9" ht="15.75" thickBot="1" x14ac:dyDescent="0.3">
      <c r="A7" s="17" t="s">
        <v>13</v>
      </c>
      <c r="B7" s="3">
        <v>0.21</v>
      </c>
      <c r="C7" s="14" t="s">
        <v>14</v>
      </c>
      <c r="D7" s="15">
        <f>ROUND($D$6*B7,2)</f>
        <v>116550</v>
      </c>
      <c r="E7" s="18" t="s">
        <v>13</v>
      </c>
      <c r="F7" s="19">
        <f>B7</f>
        <v>0.21</v>
      </c>
      <c r="G7" s="14" t="s">
        <v>14</v>
      </c>
      <c r="H7" s="15">
        <f>ROUND($H$6*F7,2)</f>
        <v>0</v>
      </c>
    </row>
    <row r="8" spans="1:9" ht="15.75" thickBot="1" x14ac:dyDescent="0.3">
      <c r="A8" s="49" t="s">
        <v>15</v>
      </c>
      <c r="B8" s="50"/>
      <c r="C8" s="51"/>
      <c r="D8" s="20">
        <f>SUM(D6:D7)</f>
        <v>671550</v>
      </c>
      <c r="E8" s="49" t="s">
        <v>16</v>
      </c>
      <c r="F8" s="50"/>
      <c r="G8" s="51"/>
      <c r="H8" s="20">
        <f>SUM(H6:H7)</f>
        <v>0</v>
      </c>
    </row>
    <row r="9" spans="1:9" ht="15.75" thickBot="1" x14ac:dyDescent="0.3"/>
    <row r="10" spans="1:9" ht="15.75" thickBot="1" x14ac:dyDescent="0.3">
      <c r="A10" s="21"/>
      <c r="F10" s="41" t="s">
        <v>17</v>
      </c>
      <c r="G10" s="42"/>
      <c r="H10" s="41" t="s">
        <v>18</v>
      </c>
      <c r="I10" s="42"/>
    </row>
    <row r="11" spans="1:9" x14ac:dyDescent="0.25">
      <c r="A11" s="22" t="s">
        <v>19</v>
      </c>
      <c r="B11" s="22" t="s">
        <v>20</v>
      </c>
      <c r="C11" s="22" t="s">
        <v>21</v>
      </c>
      <c r="D11" s="22" t="s">
        <v>22</v>
      </c>
      <c r="E11" s="23" t="s">
        <v>23</v>
      </c>
      <c r="F11" s="23" t="s">
        <v>24</v>
      </c>
      <c r="G11" s="22" t="s">
        <v>25</v>
      </c>
      <c r="H11" s="22" t="s">
        <v>26</v>
      </c>
      <c r="I11" s="22" t="s">
        <v>27</v>
      </c>
    </row>
    <row r="12" spans="1:9" s="24" customFormat="1" x14ac:dyDescent="0.25">
      <c r="A12" s="33" t="s">
        <v>37</v>
      </c>
      <c r="B12" s="33" t="s">
        <v>29</v>
      </c>
      <c r="C12" s="33" t="s">
        <v>39</v>
      </c>
      <c r="D12"/>
      <c r="G12" s="26"/>
      <c r="H12" s="6"/>
      <c r="I12" s="25"/>
    </row>
    <row r="13" spans="1:9" s="24" customFormat="1" ht="45" x14ac:dyDescent="0.25">
      <c r="A13" s="33"/>
      <c r="B13" s="33" t="s">
        <v>36</v>
      </c>
      <c r="C13" s="40" t="s">
        <v>42</v>
      </c>
      <c r="D13" s="33" t="s">
        <v>28</v>
      </c>
      <c r="E13" s="4">
        <v>555000</v>
      </c>
      <c r="F13" s="4">
        <v>1</v>
      </c>
      <c r="G13" s="26">
        <f t="shared" ref="G13" si="0">ROUND(E13*F13,2)</f>
        <v>555000</v>
      </c>
      <c r="H13" s="6">
        <f>'Oferta Económica'!H13</f>
        <v>0</v>
      </c>
      <c r="I13" s="25">
        <f>ROUND(F13*H13,2)</f>
        <v>0</v>
      </c>
    </row>
  </sheetData>
  <sheetProtection algorithmName="SHA-512" hashValue="3trfp3AWtc90aS1avFFxwVqKE9s7xt+SAFvkK1MqsLUP39CA1cHjtV51kJ+73afx19RWAsL8zY2Wz7LP2QwoAw==" saltValue="LaWe1FG8hb/z30LbqCUnLA==" spinCount="100000" sheet="1" selectLockedCells="1" selectUnlockedCell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EA164-D227-4956-B18D-25F500C4AEA0}">
  <dimension ref="A1:I24"/>
  <sheetViews>
    <sheetView workbookViewId="0">
      <selection activeCell="C20" sqref="C20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5.7109375" bestFit="1" customWidth="1"/>
    <col min="4" max="4" width="18.7109375" customWidth="1"/>
    <col min="5" max="5" width="27.7109375" style="9" customWidth="1"/>
    <col min="6" max="6" width="18" style="9" bestFit="1" customWidth="1"/>
    <col min="7" max="7" width="22.5703125" style="10" customWidth="1"/>
    <col min="8" max="8" width="19.7109375" bestFit="1" customWidth="1"/>
    <col min="9" max="9" width="18.7109375" style="9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8" t="s">
        <v>0</v>
      </c>
      <c r="H1" s="8" t="s">
        <v>1</v>
      </c>
    </row>
    <row r="2" spans="1:9" ht="15.75" thickBot="1" x14ac:dyDescent="0.3">
      <c r="A2" s="11" t="s">
        <v>2</v>
      </c>
      <c r="B2" s="7">
        <v>1</v>
      </c>
    </row>
    <row r="3" spans="1:9" ht="15" customHeight="1" thickBot="1" x14ac:dyDescent="0.3">
      <c r="A3" s="43" t="s">
        <v>3</v>
      </c>
      <c r="B3" s="44"/>
      <c r="C3" s="45"/>
      <c r="D3" s="12">
        <f>ROUND($D$6/(1+B4+B5),2)</f>
        <v>601773.91</v>
      </c>
      <c r="E3" s="43" t="s">
        <v>4</v>
      </c>
      <c r="F3" s="44"/>
      <c r="G3" s="45"/>
      <c r="H3" s="12">
        <f>ROUND($H$6/(1+F4+F5),2)</f>
        <v>0</v>
      </c>
    </row>
    <row r="4" spans="1:9" ht="15" customHeight="1" thickBot="1" x14ac:dyDescent="0.3">
      <c r="A4" s="13" t="s">
        <v>5</v>
      </c>
      <c r="B4" s="5">
        <v>0.06</v>
      </c>
      <c r="C4" s="14" t="s">
        <v>6</v>
      </c>
      <c r="D4" s="15">
        <f>ROUND($D$3*B4,2)</f>
        <v>36106.43</v>
      </c>
      <c r="E4" s="16" t="s">
        <v>7</v>
      </c>
      <c r="F4" s="2">
        <f>'Oferta Económica'!F4</f>
        <v>0</v>
      </c>
      <c r="G4" s="14" t="s">
        <v>6</v>
      </c>
      <c r="H4" s="15">
        <f>ROUND($H$3*F4,2)</f>
        <v>0</v>
      </c>
    </row>
    <row r="5" spans="1:9" ht="15.75" thickBot="1" x14ac:dyDescent="0.3">
      <c r="A5" s="13" t="s">
        <v>8</v>
      </c>
      <c r="B5" s="5">
        <v>0.09</v>
      </c>
      <c r="C5" s="14" t="s">
        <v>9</v>
      </c>
      <c r="D5" s="15">
        <f>ROUND($D$3*B5,2)</f>
        <v>54159.65</v>
      </c>
      <c r="E5" s="16" t="s">
        <v>10</v>
      </c>
      <c r="F5" s="2">
        <f>'Oferta Económica'!F5</f>
        <v>0</v>
      </c>
      <c r="G5" s="14" t="s">
        <v>9</v>
      </c>
      <c r="H5" s="15">
        <f>ROUND($H$3*F5,2)</f>
        <v>0</v>
      </c>
    </row>
    <row r="6" spans="1:9" ht="15.75" thickBot="1" x14ac:dyDescent="0.3">
      <c r="A6" s="46" t="s">
        <v>11</v>
      </c>
      <c r="B6" s="47"/>
      <c r="C6" s="48"/>
      <c r="D6" s="15">
        <f>SUM(G13:G14)</f>
        <v>692040</v>
      </c>
      <c r="E6" s="46" t="s">
        <v>12</v>
      </c>
      <c r="F6" s="47"/>
      <c r="G6" s="48"/>
      <c r="H6" s="15">
        <f>SUM(I13:I14)</f>
        <v>0</v>
      </c>
    </row>
    <row r="7" spans="1:9" ht="15.75" thickBot="1" x14ac:dyDescent="0.3">
      <c r="A7" s="17" t="s">
        <v>13</v>
      </c>
      <c r="B7" s="3">
        <v>0.21</v>
      </c>
      <c r="C7" s="14" t="s">
        <v>14</v>
      </c>
      <c r="D7" s="15">
        <f>ROUND($D$6*B7,2)</f>
        <v>145328.4</v>
      </c>
      <c r="E7" s="18" t="s">
        <v>13</v>
      </c>
      <c r="F7" s="19">
        <f>B7</f>
        <v>0.21</v>
      </c>
      <c r="G7" s="14" t="s">
        <v>14</v>
      </c>
      <c r="H7" s="15">
        <f>ROUND($H$6*F7,2)</f>
        <v>0</v>
      </c>
    </row>
    <row r="8" spans="1:9" ht="15.75" thickBot="1" x14ac:dyDescent="0.3">
      <c r="A8" s="49" t="s">
        <v>15</v>
      </c>
      <c r="B8" s="50"/>
      <c r="C8" s="51"/>
      <c r="D8" s="20">
        <f>SUM(D6:D7)</f>
        <v>837368.4</v>
      </c>
      <c r="E8" s="49" t="s">
        <v>16</v>
      </c>
      <c r="F8" s="50"/>
      <c r="G8" s="51"/>
      <c r="H8" s="20">
        <f>SUM(H6:H7)</f>
        <v>0</v>
      </c>
    </row>
    <row r="9" spans="1:9" ht="15.75" thickBot="1" x14ac:dyDescent="0.3"/>
    <row r="10" spans="1:9" ht="15.75" thickBot="1" x14ac:dyDescent="0.3">
      <c r="A10" s="21"/>
      <c r="F10" s="41" t="s">
        <v>17</v>
      </c>
      <c r="G10" s="42"/>
      <c r="H10" s="41" t="s">
        <v>18</v>
      </c>
      <c r="I10" s="42"/>
    </row>
    <row r="11" spans="1:9" x14ac:dyDescent="0.25">
      <c r="A11" s="22" t="s">
        <v>19</v>
      </c>
      <c r="B11" s="22" t="s">
        <v>20</v>
      </c>
      <c r="C11" s="22" t="s">
        <v>21</v>
      </c>
      <c r="D11" s="22" t="s">
        <v>22</v>
      </c>
      <c r="E11" s="23" t="s">
        <v>23</v>
      </c>
      <c r="F11" s="23" t="s">
        <v>24</v>
      </c>
      <c r="G11" s="22" t="s">
        <v>25</v>
      </c>
      <c r="H11" s="22" t="s">
        <v>26</v>
      </c>
      <c r="I11" s="22" t="s">
        <v>27</v>
      </c>
    </row>
    <row r="12" spans="1:9" s="24" customFormat="1" x14ac:dyDescent="0.25">
      <c r="A12" s="33" t="s">
        <v>38</v>
      </c>
      <c r="B12" s="33" t="s">
        <v>30</v>
      </c>
      <c r="C12" s="33" t="s">
        <v>40</v>
      </c>
      <c r="D12"/>
      <c r="E12"/>
      <c r="G12" s="26"/>
      <c r="H12" s="6"/>
      <c r="I12" s="25"/>
    </row>
    <row r="13" spans="1:9" s="24" customFormat="1" x14ac:dyDescent="0.25">
      <c r="A13" s="33"/>
      <c r="B13" s="33" t="s">
        <v>34</v>
      </c>
      <c r="C13" t="s">
        <v>31</v>
      </c>
      <c r="D13" s="33" t="s">
        <v>32</v>
      </c>
      <c r="E13" s="4">
        <v>848</v>
      </c>
      <c r="F13" s="4">
        <v>480</v>
      </c>
      <c r="G13" s="26">
        <f t="shared" ref="G13:G14" si="0">ROUND(E13*F13,2)</f>
        <v>407040</v>
      </c>
      <c r="H13" s="6">
        <f>'Oferta Económica'!H16</f>
        <v>0</v>
      </c>
      <c r="I13" s="25">
        <f t="shared" ref="I13:I14" si="1">ROUND(E13*H13,2)</f>
        <v>0</v>
      </c>
    </row>
    <row r="14" spans="1:9" s="24" customFormat="1" ht="45" x14ac:dyDescent="0.25">
      <c r="A14" s="33"/>
      <c r="B14" s="33" t="s">
        <v>35</v>
      </c>
      <c r="C14" s="39" t="s">
        <v>41</v>
      </c>
      <c r="D14" s="38" t="s">
        <v>33</v>
      </c>
      <c r="E14" s="4">
        <v>3</v>
      </c>
      <c r="F14" s="4">
        <v>95000</v>
      </c>
      <c r="G14" s="26">
        <f t="shared" si="0"/>
        <v>285000</v>
      </c>
      <c r="H14" s="6">
        <f>'Oferta Económica'!H17</f>
        <v>0</v>
      </c>
      <c r="I14" s="25">
        <f t="shared" si="1"/>
        <v>0</v>
      </c>
    </row>
    <row r="15" spans="1:9" s="24" customFormat="1" x14ac:dyDescent="0.25">
      <c r="A15" s="1"/>
      <c r="B15" s="1"/>
      <c r="C15" s="1"/>
      <c r="D15" s="27"/>
      <c r="E15" s="4"/>
      <c r="F15" s="4"/>
      <c r="G15" s="29"/>
      <c r="H15" s="4"/>
      <c r="I15" s="4"/>
    </row>
    <row r="16" spans="1:9" s="24" customFormat="1" x14ac:dyDescent="0.25">
      <c r="A16" s="1"/>
      <c r="B16" s="1"/>
      <c r="C16" s="1"/>
      <c r="D16" s="27"/>
      <c r="E16" s="4"/>
      <c r="F16" s="28"/>
      <c r="G16" s="29"/>
      <c r="H16" s="4"/>
      <c r="I16" s="4"/>
    </row>
    <row r="17" spans="1:9" s="24" customFormat="1" x14ac:dyDescent="0.25">
      <c r="A17" s="1"/>
      <c r="B17" s="1"/>
      <c r="C17" s="1"/>
      <c r="D17" s="27"/>
      <c r="E17" s="4"/>
      <c r="F17" s="28"/>
      <c r="G17" s="29"/>
      <c r="H17" s="4"/>
      <c r="I17" s="4"/>
    </row>
    <row r="18" spans="1:9" s="24" customFormat="1" x14ac:dyDescent="0.25">
      <c r="A18" s="1"/>
      <c r="C18" s="1"/>
      <c r="E18" s="29"/>
      <c r="F18" s="4"/>
      <c r="G18" s="29"/>
      <c r="H18" s="4"/>
      <c r="I18" s="4"/>
    </row>
    <row r="19" spans="1:9" s="24" customFormat="1" x14ac:dyDescent="0.25">
      <c r="A19" s="1"/>
      <c r="B19" s="1"/>
      <c r="C19" s="1"/>
      <c r="G19" s="29"/>
      <c r="H19" s="4"/>
      <c r="I19" s="4"/>
    </row>
    <row r="20" spans="1:9" s="24" customFormat="1" x14ac:dyDescent="0.25">
      <c r="A20" s="1"/>
      <c r="B20" s="1"/>
      <c r="C20" s="1"/>
      <c r="D20" s="1"/>
      <c r="E20" s="4"/>
      <c r="F20" s="4"/>
      <c r="G20" s="29"/>
      <c r="H20" s="4"/>
      <c r="I20" s="4"/>
    </row>
    <row r="21" spans="1:9" s="24" customFormat="1" x14ac:dyDescent="0.25">
      <c r="A21" s="1"/>
      <c r="B21" s="1"/>
      <c r="C21" s="1"/>
      <c r="D21" s="27"/>
      <c r="E21" s="4"/>
      <c r="F21" s="4"/>
      <c r="G21" s="29"/>
      <c r="H21" s="4"/>
      <c r="I21" s="4"/>
    </row>
    <row r="22" spans="1:9" s="24" customFormat="1" x14ac:dyDescent="0.25">
      <c r="A22" s="1"/>
      <c r="B22" s="1"/>
      <c r="D22" s="27"/>
      <c r="E22" s="4"/>
      <c r="F22" s="4"/>
      <c r="G22" s="29"/>
      <c r="H22" s="4"/>
      <c r="I22" s="4"/>
    </row>
    <row r="23" spans="1:9" s="24" customFormat="1" x14ac:dyDescent="0.25">
      <c r="A23" s="1"/>
      <c r="B23" s="1"/>
      <c r="C23" s="1"/>
      <c r="D23" s="27"/>
      <c r="E23" s="4"/>
      <c r="F23" s="4"/>
      <c r="G23" s="29"/>
      <c r="H23" s="4"/>
      <c r="I23" s="4"/>
    </row>
    <row r="24" spans="1:9" s="24" customFormat="1" x14ac:dyDescent="0.25">
      <c r="A24" s="1"/>
      <c r="B24" s="1"/>
      <c r="C24" s="1"/>
      <c r="D24" s="27"/>
      <c r="E24" s="4"/>
      <c r="F24" s="4"/>
      <c r="G24" s="29"/>
      <c r="H24" s="4"/>
      <c r="I24" s="4"/>
    </row>
  </sheetData>
  <sheetProtection algorithmName="SHA-512" hashValue="fdJp0+viP19Hm40oNDdQqYk20gEVdnY2pnxA6hEAeHNMlcYl1Bq9i5EzTsFxDskYlB9so1/Aztj+/8SZj8N8jQ==" saltValue="MPyv6yG4TXFRfHhphxyZGQ==" spinCount="100000" sheet="1" objects="1" scenarios="1" selectLockedCells="1" selectUnlockedCell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0BF027305BBB443B3C08E3FE08CFD86" ma:contentTypeVersion="316" ma:contentTypeDescription="Crear nuevo documento." ma:contentTypeScope="" ma:versionID="ed49fb0ae88f7055d68a70127f68a901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bacb354c-e7f2-49fa-a48e-f1857a165e78" targetNamespace="http://schemas.microsoft.com/office/2006/metadata/properties" ma:root="true" ma:fieldsID="c3a95bc4850e08a92159171ccc472ed6" ns2:_="" ns3:_="" ns4:_="">
    <xsd:import namespace="c267183c-d7e5-44d0-9a28-6883cf5fe4d7"/>
    <xsd:import namespace="c4a6cc1e-42bf-475f-8c44-5294e8a84573"/>
    <xsd:import namespace="bacb354c-e7f2-49fa-a48e-f1857a165e7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TaxKeywordTaxHTField" minOccurs="0"/>
                <xsd:element ref="ns2:TaxCatchAll" minOccurs="0"/>
                <xsd:element ref="ns4:Tipo_x0020_de_x0020_documento" minOccurs="0"/>
                <xsd:element ref="ns4:Proyecto" minOccurs="0"/>
                <xsd:element ref="ns4:DLCPolicyLabelValue" minOccurs="0"/>
                <xsd:element ref="ns4:DLCPolicyLabelClientValue" minOccurs="0"/>
                <xsd:element ref="ns4:DLCPolicyLabelLock" minOccurs="0"/>
                <xsd:element ref="ns2:SharedWithDetails" minOccurs="0"/>
                <xsd:element ref="ns4:Fecha_x0020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KeywordTaxHTField" ma:index="13" nillable="true" ma:taxonomy="true" ma:internalName="TaxKeywordTaxHTField" ma:taxonomyFieldName="TaxKeyword" ma:displayName="Palabras clave de empresa" ma:fieldId="{23f27201-bee3-471e-b2e7-b64fd8b7ca38}" ma:taxonomyMulti="true" ma:sspId="74e15948-aea7-47af-9958-6bb435c1c2c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4" nillable="true" ma:displayName="Taxonomy Catch All Column" ma:description="" ma:hidden="true" ma:list="{1dd67949-1cb6-4fbd-9a22-c1616bd73ce5}" ma:internalName="TaxCatchAll" ma:showField="CatchAllData" ma:web="c267183c-d7e5-44d0-9a28-6883cf5fe4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cb354c-e7f2-49fa-a48e-f1857a165e78" elementFormDefault="qualified">
    <xsd:import namespace="http://schemas.microsoft.com/office/2006/documentManagement/types"/>
    <xsd:import namespace="http://schemas.microsoft.com/office/infopath/2007/PartnerControls"/>
    <xsd:element name="Tipo_x0020_de_x0020_documento" ma:index="15" nillable="true" ma:displayName="Tipo de documento" ma:format="Dropdown" ma:internalName="Tipo_x0020_de_x0020_documento">
      <xsd:simpleType>
        <xsd:restriction base="dms:Choice">
          <xsd:enumeration value="Gestión de Proyecto"/>
          <xsd:enumeration value="Documentos técnicos"/>
          <xsd:enumeration value="Documentos de usuario"/>
          <xsd:enumeration value="Plantillas"/>
          <xsd:enumeration value="Licitación"/>
        </xsd:restriction>
      </xsd:simpleType>
    </xsd:element>
    <xsd:element name="Proyecto" ma:index="16" nillable="true" ma:displayName="Proyecto" ma:internalName="Proyecto">
      <xsd:simpleType>
        <xsd:restriction base="dms:Text">
          <xsd:maxLength value="255"/>
        </xsd:restriction>
      </xsd:simpleType>
    </xsd:element>
    <xsd:element name="DLCPolicyLabelValue" ma:index="18" nillable="true" ma:displayName="Etiqueta" ma:description="Almacena el valor actual de la etiqueta." ma:internalName="DLCPolicyLabelValue" ma:readOnly="true">
      <xsd:simpleType>
        <xsd:restriction base="dms:Note">
          <xsd:maxLength value="255"/>
        </xsd:restriction>
      </xsd:simpleType>
    </xsd:element>
    <xsd:element name="DLCPolicyLabelClientValue" ma:index="19" nillable="true" ma:displayName="Valor de etiqueta de cliente" ma:description="Almacena el último valor de etiqueta calculado en el cliente." ma:hidden="true" ma:internalName="DLCPolicyLabelClientValue" ma:readOnly="false">
      <xsd:simpleType>
        <xsd:restriction base="dms:Note"/>
      </xsd:simpleType>
    </xsd:element>
    <xsd:element name="DLCPolicyLabelLock" ma:index="20" nillable="true" ma:displayName="Etiqueta bloqueada" ma:description="Indica si la etiqueta debería actualizarse cuando se modifican las propiedades del elemento." ma:hidden="true" ma:internalName="DLCPolicyLabelLock" ma:readOnly="false">
      <xsd:simpleType>
        <xsd:restriction base="dms:Text"/>
      </xsd:simpleType>
    </xsd:element>
    <xsd:element name="Fecha_x0020_" ma:index="22" nillable="true" ma:displayName="Fecha " ma:format="DateOnly" ma:internalName="Fecha_x0020_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4a6cc1e-42bf-475f-8c44-5294e8a84573">
      <UserInfo>
        <DisplayName>Carbajo Calvo, Roberto</DisplayName>
        <AccountId>1786</AccountId>
        <AccountType/>
      </UserInfo>
      <UserInfo>
        <DisplayName>Sánchez Fernández, Esteban</DisplayName>
        <AccountId>56</AccountId>
        <AccountType/>
      </UserInfo>
      <UserInfo>
        <DisplayName>Gómez Cañero, Rubén</DisplayName>
        <AccountId>104</AccountId>
        <AccountType/>
      </UserInfo>
    </SharedWithUsers>
    <_dlc_DocId xmlns="c267183c-d7e5-44d0-9a28-6883cf5fe4d7">ZEZVXQHEZRP4-558276571-89701</_dlc_DocId>
    <Tipo_x0020_de_x0020_documento xmlns="bacb354c-e7f2-49fa-a48e-f1857a165e78" xsi:nil="true"/>
    <TaxCatchAll xmlns="c267183c-d7e5-44d0-9a28-6883cf5fe4d7"/>
    <TaxKeywordTaxHTField xmlns="c267183c-d7e5-44d0-9a28-6883cf5fe4d7">
      <Terms xmlns="http://schemas.microsoft.com/office/infopath/2007/PartnerControls"/>
    </TaxKeywordTaxHTField>
    <Proyecto xmlns="bacb354c-e7f2-49fa-a48e-f1857a165e78" xsi:nil="true"/>
    <DLCPolicyLabelLock xmlns="bacb354c-e7f2-49fa-a48e-f1857a165e78" xsi:nil="true"/>
    <DLCPolicyLabelClientValue xmlns="bacb354c-e7f2-49fa-a48e-f1857a165e78" xsi:nil="true"/>
    <_dlc_DocIdUrl xmlns="c267183c-d7e5-44d0-9a28-6883cf5fe4d7">
      <Url>https://espacios.metromadrid.es/sda/Proyectos/_layouts/15/DocIdRedir.aspx?ID=ZEZVXQHEZRP4-558276571-89701</Url>
      <Description>ZEZVXQHEZRP4-558276571-89701</Description>
    </_dlc_DocIdUrl>
    <Fecha_x0020_ xmlns="bacb354c-e7f2-49fa-a48e-f1857a165e78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PolicyDirtyBag xmlns="microsoft.office.server.policy.changes">
  <Microsoft.Office.RecordsManagement.PolicyFeatures.PolicyLabel op="Delete"/>
</PolicyDirtyBag>
</file>

<file path=customXml/itemProps1.xml><?xml version="1.0" encoding="utf-8"?>
<ds:datastoreItem xmlns:ds="http://schemas.openxmlformats.org/officeDocument/2006/customXml" ds:itemID="{225C26F6-CB4E-4194-8C54-5958E2168115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ED16A43-E901-4854-8F2C-D783ACBF15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67183c-d7e5-44d0-9a28-6883cf5fe4d7"/>
    <ds:schemaRef ds:uri="c4a6cc1e-42bf-475f-8c44-5294e8a84573"/>
    <ds:schemaRef ds:uri="bacb354c-e7f2-49fa-a48e-f1857a165e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59C95BD-5C09-4014-9474-3BB3E7023C7E}">
  <ds:schemaRefs>
    <ds:schemaRef ds:uri="http://schemas.microsoft.com/office/2006/metadata/properties"/>
    <ds:schemaRef ds:uri="http://www.w3.org/XML/1998/namespace"/>
    <ds:schemaRef ds:uri="c267183c-d7e5-44d0-9a28-6883cf5fe4d7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c4a6cc1e-42bf-475f-8c44-5294e8a84573"/>
    <ds:schemaRef ds:uri="http://purl.org/dc/dcmitype/"/>
    <ds:schemaRef ds:uri="bacb354c-e7f2-49fa-a48e-f1857a165e78"/>
    <ds:schemaRef ds:uri="http://purl.org/dc/terms/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E3E54A23-55B5-49C2-B000-F1AA6765BD1F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B6967FD2-17CB-4C7E-BDC6-AC2A60AABFE8}">
  <ds:schemaRefs>
    <ds:schemaRef ds:uri="microsoft.office.server.policy.chang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Oferta Económica</vt:lpstr>
      <vt:lpstr>CERTO_I</vt:lpstr>
      <vt:lpstr>CERTO_G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2024-12-30T07:51:10Z</dcterms:created>
  <dcterms:modified xsi:type="dcterms:W3CDTF">2025-06-26T11:30:33Z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ContentTypeId">
    <vt:lpwstr>0x01010040BF027305BBB443B3C08E3FE08CFD86</vt:lpwstr>
  </property>
  <property fmtid="{D5CDD505-2E9C-101B-9397-08002B2CF9AE}" pid="4" name="_dlc_DocIdItemGuid">
    <vt:lpwstr>16e58432-c138-459c-8731-97e8cb9f9cde</vt:lpwstr>
  </property>
</Properties>
</file>