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Ing. S. Explotacion\Funcional\1. Coord. CDC\PROYECTOS\2023\05. IO_23-042V Canceladoras para Apertura de Portones\Revisión Contratación\"/>
    </mc:Choice>
  </mc:AlternateContent>
  <xr:revisionPtr revIDLastSave="0" documentId="13_ncr:1_{D6C6AF7A-E4B2-4921-B7F3-9A52BBCEB3DA}" xr6:coauthVersionLast="47" xr6:coauthVersionMax="47" xr10:uidLastSave="{00000000-0000-0000-0000-000000000000}"/>
  <bookViews>
    <workbookView xWindow="28680" yWindow="-120" windowWidth="29040" windowHeight="16440" xr2:uid="{D16D4EF9-4D85-4EA9-B4A4-67F73F049115}"/>
  </bookViews>
  <sheets>
    <sheet name="CERTO" sheetId="1" r:id="rId1"/>
    <sheet name="Glosario" sheetId="2" r:id="rId2"/>
  </sheets>
  <definedNames>
    <definedName name="_xlnm._FilterDatabase" localSheetId="0" hidden="1">CERTO!$A$11:$I$16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G45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1" i="1"/>
  <c r="G21" i="1"/>
  <c r="I20" i="1"/>
  <c r="G20" i="1"/>
  <c r="I19" i="1"/>
  <c r="G19" i="1"/>
  <c r="I17" i="1"/>
  <c r="G17" i="1"/>
  <c r="I15" i="1"/>
  <c r="G15" i="1"/>
  <c r="I14" i="1"/>
  <c r="G14" i="1"/>
  <c r="G16" i="1"/>
  <c r="I16" i="1"/>
  <c r="F7" i="1"/>
  <c r="D3" i="1" l="1"/>
  <c r="D4" i="1" s="1"/>
  <c r="H3" i="1"/>
  <c r="H4" i="1" s="1"/>
  <c r="D5" i="1" l="1"/>
  <c r="D6" i="1" s="1"/>
  <c r="D7" i="1" s="1"/>
  <c r="D8" i="1" s="1"/>
  <c r="H5" i="1"/>
  <c r="H6" i="1" s="1"/>
  <c r="H7" i="1" s="1"/>
  <c r="H8" i="1" s="1"/>
</calcChain>
</file>

<file path=xl/sharedStrings.xml><?xml version="1.0" encoding="utf-8"?>
<sst xmlns="http://schemas.openxmlformats.org/spreadsheetml/2006/main" count="136" uniqueCount="107">
  <si>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</si>
  <si>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</si>
  <si>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</si>
  <si>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</si>
  <si>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</si>
  <si>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</si>
  <si>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</si>
  <si>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</si>
  <si>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</si>
  <si>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</si>
  <si>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</si>
  <si>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</si>
  <si>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</si>
  <si>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</si>
  <si>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</si>
  <si>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</si>
  <si>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</si>
  <si>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</si>
  <si>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</si>
  <si>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</si>
  <si>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</si>
  <si>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</si>
  <si>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</si>
  <si>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</si>
  <si>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</si>
  <si>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</si>
  <si>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</si>
  <si>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</si>
  <si>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</si>
  <si>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</si>
  <si>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ud</t>
  </si>
  <si>
    <t>m</t>
  </si>
  <si>
    <t>1.2</t>
  </si>
  <si>
    <t>1.3</t>
  </si>
  <si>
    <t>1.4</t>
  </si>
  <si>
    <t>1.5</t>
  </si>
  <si>
    <t>I31VM001</t>
  </si>
  <si>
    <t>Legalización y tramitación para puesta en servicio de las instalaciones eléctricas de Baja Tensión en forma de MTD</t>
  </si>
  <si>
    <t>Campos a rellenar por Metro</t>
  </si>
  <si>
    <t>Campos a rellenar por el ofertante</t>
  </si>
  <si>
    <t>Campos calculados</t>
  </si>
  <si>
    <t>I05PXH011</t>
  </si>
  <si>
    <t>DIPCEK001</t>
  </si>
  <si>
    <t>I05PUS003</t>
  </si>
  <si>
    <t>I05PXS004</t>
  </si>
  <si>
    <t>I31MODC02</t>
  </si>
  <si>
    <t>I31CBG002</t>
  </si>
  <si>
    <t>I05PVH001</t>
  </si>
  <si>
    <t>INT001</t>
  </si>
  <si>
    <t>VAR000X</t>
  </si>
  <si>
    <t>I04COM0248</t>
  </si>
  <si>
    <t>DIKOBA011</t>
  </si>
  <si>
    <t>DIKOBC030</t>
  </si>
  <si>
    <t>CECOM001</t>
  </si>
  <si>
    <t>EL0020</t>
  </si>
  <si>
    <t>ER0400</t>
  </si>
  <si>
    <t>EL0130</t>
  </si>
  <si>
    <t>EL0450</t>
  </si>
  <si>
    <t>EL0470</t>
  </si>
  <si>
    <t>EP0350</t>
  </si>
  <si>
    <t>MA0310</t>
  </si>
  <si>
    <t>MA0330</t>
  </si>
  <si>
    <t>MOB01</t>
  </si>
  <si>
    <t>EL0021N</t>
  </si>
  <si>
    <t>ED0650</t>
  </si>
  <si>
    <t>EHI0170EM</t>
  </si>
  <si>
    <t>DIPCPX001</t>
  </si>
  <si>
    <t>I05XVS001</t>
  </si>
  <si>
    <t>Suministro, instalación y montaje de Pupitre de control de la batería de peaje</t>
  </si>
  <si>
    <t>Partida de integración de equipos que forman la batería de control de peaje en el TCE o TCM</t>
  </si>
  <si>
    <t>Alta / Baja Equipo de Peaje en SCADA</t>
  </si>
  <si>
    <t>Modificaciones Cuadro PCL</t>
  </si>
  <si>
    <t>Cable Cu. de 3 G 2,5 mm². RZ1-K (AS)-0.6/1 KV.</t>
  </si>
  <si>
    <t>Reubicación del poste de interfonía y lector de tarjeta TIC</t>
  </si>
  <si>
    <t>Desmontaje y reinstalación de interfonos.</t>
  </si>
  <si>
    <t>Desmontaje y reinstalación de Teleportón.</t>
  </si>
  <si>
    <t>Switch C-9200-24P-4G</t>
  </si>
  <si>
    <t>Transmisor-receptor óptico GLC-GE-100FX</t>
  </si>
  <si>
    <t>Jumper de 1,5 m. de longitud.</t>
  </si>
  <si>
    <t>Latiguillo RJ45-RJ45 UTP C.6A 1,5 MTS</t>
  </si>
  <si>
    <t>Auditoría de seguridad del SW del equipo</t>
  </si>
  <si>
    <t>m2</t>
  </si>
  <si>
    <t>PA</t>
  </si>
  <si>
    <t>INSTALACIONES DE VENTA Y PEAJE</t>
  </si>
  <si>
    <t>INSTALACIONES DE ENERGÍA</t>
  </si>
  <si>
    <t>INSTALACIONES DE COMUNICACIONES</t>
  </si>
  <si>
    <t>OBRA CIVIL</t>
  </si>
  <si>
    <t>PARTIDAS COMUNES</t>
  </si>
  <si>
    <t>CANCELADORAS PARA PORTÓN</t>
  </si>
  <si>
    <t>2</t>
  </si>
  <si>
    <t>3</t>
  </si>
  <si>
    <t>4</t>
  </si>
  <si>
    <t>5</t>
  </si>
  <si>
    <t>Apertura de arqueta de paso en canalización de torniquetes (Nocturno)</t>
  </si>
  <si>
    <t>Tapa para arqueta registrable de 40x40cm</t>
  </si>
  <si>
    <t>Corte de pavimento de terrazo o baldosa con radial. (Nocturno)</t>
  </si>
  <si>
    <t>Demolición de solado de terrazo o cerámico (nocturno)</t>
  </si>
  <si>
    <t>Demolición de solera de hormigón en masa de hasta 20 cm. (Nocturno)</t>
  </si>
  <si>
    <t>Solado de gres porcelánico 40x40 cm</t>
  </si>
  <si>
    <t>Tubo corrugado de pvc para protección de cableado.</t>
  </si>
  <si>
    <t>Tubo de pvc de 90 mm para canalización eléctrica</t>
  </si>
  <si>
    <t>Desmontaje y reubicación de mobiliario o cualquier otro elemento del vestíbulo</t>
  </si>
  <si>
    <t>Canalizacion tubos de paso (Nocturno)</t>
  </si>
  <si>
    <t>Desmontaje de panel de chapa vitrificada en zona de obras. (Nocturno)</t>
  </si>
  <si>
    <t>Puerta acceso canceladora</t>
  </si>
  <si>
    <t>Suministro y montaje de módulo de pantalla de encauzamiento 100x140cm</t>
  </si>
  <si>
    <t>Suministro e instalación de Canceladora con lector TTP-EMV, lector QR e integración en la PTM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</si>
</sst>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8" x14ac:knownFonts="1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scheme val="minor"/>
    </font>
    <font>
      <i/>
      <sz val="11"/>
      <color theme="1"/>
      <name val="Aptos Narrow"/>
      <scheme val="minor"/>
    </font>
    <font>
      <b/>
      <i/>
      <u/>
      <sz val="11"/>
      <color theme="1"/>
      <name val="Aptos Narrow"/>
      <scheme val="minor"/>
    </font>
    <font>
      <i/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" fontId="0" fillId="0" borderId="0" xfId="0" applyNumberFormat="1"/>
    <xf numFmtId="164" fontId="0" fillId="0" borderId="0" xfId="0" applyNumberFormat="1"/>
    <xf numFmtId="4" fontId="3" fillId="5" borderId="0" xfId="0" applyNumberFormat="1" applyFont="1" applyFill="1" applyProtection="1">
      <protection locked="0"/>
    </xf>
    <xf numFmtId="0" fontId="3" fillId="0" borderId="0" xfId="0" applyFont="1"/>
    <xf numFmtId="4" fontId="5" fillId="0" borderId="0" xfId="0" applyNumberFormat="1" applyFont="1"/>
    <xf numFmtId="10" fontId="5" fillId="5" borderId="6" xfId="0" quotePrefix="1" applyNumberFormat="1" applyFont="1" applyFill="1" applyBorder="1" applyProtection="1">
      <protection locked="0"/>
    </xf>
    <xf numFmtId="4" fontId="3" fillId="3" borderId="0" xfId="0" applyNumberFormat="1" applyFont="1" applyFill="1"/>
    <xf numFmtId="0" fontId="5" fillId="0" borderId="0" xfId="0" applyFont="1"/>
    <xf numFmtId="4" fontId="5" fillId="3" borderId="0" xfId="0" applyNumberFormat="1" applyFont="1" applyFill="1"/>
    <xf numFmtId="49" fontId="4" fillId="7" borderId="0" xfId="0" applyNumberFormat="1" applyFont="1" applyFill="1"/>
    <xf numFmtId="49" fontId="4" fillId="7" borderId="0" xfId="0" applyNumberFormat="1" applyFont="1" applyFill="1" applyAlignment="1">
      <alignment wrapText="1"/>
    </xf>
    <xf numFmtId="4" fontId="4" fillId="7" borderId="0" xfId="0" applyNumberFormat="1" applyFont="1" applyFill="1"/>
    <xf numFmtId="4" fontId="0" fillId="7" borderId="0" xfId="0" applyNumberFormat="1" applyFill="1"/>
    <xf numFmtId="4" fontId="3" fillId="7" borderId="0" xfId="0" applyNumberFormat="1" applyFont="1" applyFill="1"/>
    <xf numFmtId="0" fontId="7" fillId="0" borderId="0" xfId="0" applyFont="1" applyAlignment="1">
      <alignment vertical="center" wrapText="1"/>
    </xf>
    <xf numFmtId="49" fontId="5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1" fontId="5" fillId="0" borderId="0" xfId="0" applyNumberFormat="1" applyFont="1"/>
    <xf numFmtId="4" fontId="3" fillId="4" borderId="7" xfId="0" applyNumberFormat="1" applyFont="1" applyFill="1" applyBorder="1"/>
    <xf numFmtId="49" fontId="2" fillId="3" borderId="8" xfId="0" applyNumberFormat="1" applyFont="1" applyFill="1" applyBorder="1"/>
    <xf numFmtId="9" fontId="3" fillId="0" borderId="6" xfId="0" quotePrefix="1" applyNumberFormat="1" applyFont="1" applyBorder="1"/>
    <xf numFmtId="49" fontId="3" fillId="3" borderId="7" xfId="0" applyNumberFormat="1" applyFont="1" applyFill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6" fillId="2" borderId="0" xfId="0" applyNumberFormat="1" applyFont="1" applyFill="1"/>
    <xf numFmtId="49" fontId="4" fillId="6" borderId="0" xfId="0" applyNumberFormat="1" applyFont="1" applyFill="1"/>
    <xf numFmtId="49" fontId="4" fillId="6" borderId="0" xfId="0" applyNumberFormat="1" applyFont="1" applyFill="1" applyAlignment="1">
      <alignment wrapText="1"/>
    </xf>
    <xf numFmtId="4" fontId="4" fillId="6" borderId="0" xfId="0" applyNumberFormat="1" applyFont="1" applyFill="1"/>
    <xf numFmtId="4" fontId="0" fillId="6" borderId="0" xfId="0" applyNumberFormat="1" applyFill="1"/>
    <xf numFmtId="4" fontId="3" fillId="6" borderId="0" xfId="0" applyNumberFormat="1" applyFont="1" applyFill="1"/>
    <xf numFmtId="49" fontId="2" fillId="3" borderId="3" xfId="0" applyNumberFormat="1" applyFont="1" applyFill="1" applyBorder="1"/>
    <xf numFmtId="10" fontId="3" fillId="0" borderId="6" xfId="0" quotePrefix="1" applyNumberFormat="1" applyFont="1" applyBorder="1"/>
    <xf numFmtId="4" fontId="4" fillId="3" borderId="3" xfId="0" applyNumberFormat="1" applyFont="1" applyFill="1" applyBorder="1"/>
    <xf numFmtId="0" fontId="1" fillId="2" borderId="0" xfId="0" applyFont="1" applyFill="1" applyAlignment="1">
      <alignment horizontal="left" vertical="top"/>
    </xf>
    <xf numFmtId="49" fontId="2" fillId="3" borderId="1" xfId="0" applyNumberFormat="1" applyFont="1" applyFill="1" applyBorder="1"/>
    <xf numFmtId="3" fontId="3" fillId="0" borderId="2" xfId="0" applyNumberFormat="1" applyFont="1" applyBorder="1"/>
    <xf numFmtId="4" fontId="3" fillId="4" borderId="2" xfId="0" applyNumberFormat="1" applyFont="1" applyFill="1" applyBorder="1"/>
    <xf numFmtId="0" fontId="1" fillId="2" borderId="3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left" wrapText="1"/>
    </xf>
    <xf numFmtId="49" fontId="2" fillId="3" borderId="4" xfId="0" applyNumberFormat="1" applyFont="1" applyFill="1" applyBorder="1" applyAlignment="1">
      <alignment horizontal="left" wrapText="1"/>
    </xf>
    <xf numFmtId="49" fontId="2" fillId="3" borderId="5" xfId="0" applyNumberFormat="1" applyFont="1" applyFill="1" applyBorder="1" applyAlignment="1">
      <alignment horizontal="left" wrapText="1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9" fontId="1" fillId="3" borderId="3" xfId="0" applyNumberFormat="1" applyFont="1" applyFill="1" applyBorder="1" applyAlignment="1">
      <alignment horizontal="left"/>
    </xf>
    <xf numFmtId="49" fontId="1" fillId="3" borderId="4" xfId="0" applyNumberFormat="1" applyFont="1" applyFill="1" applyBorder="1" applyAlignment="1">
      <alignment horizontal="left"/>
    </xf>
    <xf numFmtId="49" fontId="1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472441</xdr:colOff>
      <xdr:row>3</xdr:row>
      <xdr:rowOff>143961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2F2960E0-F210-4719-A1E9-B9A6E93D2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ECAB-E67A-420F-8C87-EC37E1C7D740}">
  <dimension ref="A1:I45"/>
  <sheetViews>
    <sheetView tabSelected="1" workbookViewId="0"/>
  </sheetViews>
  <sheetFormatPr baseColWidth="10" defaultRowHeight="15" x14ac:dyDescent="0.25"/>
  <cols>
    <col min="1" max="1" width="28.28515625" customWidth="1"/>
    <col min="2" max="2" width="16.140625" customWidth="1"/>
    <col min="3" max="3" width="46.140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2" customWidth="1"/>
    <col min="8" max="8" width="19.7109375" bestFit="1" customWidth="1"/>
    <col min="9" max="9" width="18.7109375" style="1" customWidth="1"/>
  </cols>
  <sheetData>
    <row r="1" spans="1:9" ht="15.75" thickBot="1" x14ac:dyDescent="0.3">
      <c r="D1" s="38" t="s">
        <v>0</v>
      </c>
      <c r="H1" s="38" t="s">
        <v>1</v>
      </c>
    </row>
    <row r="2" spans="1:9" ht="15.75" thickBot="1" x14ac:dyDescent="0.3">
      <c r="A2" s="39" t="s">
        <v>2</v>
      </c>
      <c r="B2" s="40">
        <v>1</v>
      </c>
    </row>
    <row r="3" spans="1:9" ht="15.75" thickBot="1" x14ac:dyDescent="0.3">
      <c r="A3" s="44" t="s">
        <v>3</v>
      </c>
      <c r="B3" s="45"/>
      <c r="C3" s="46"/>
      <c r="D3" s="41">
        <f>SUM(G:G)</f>
        <v>311198.89</v>
      </c>
      <c r="E3" s="44" t="s">
        <v>4</v>
      </c>
      <c r="F3" s="45"/>
      <c r="G3" s="46"/>
      <c r="H3" s="41">
        <f>SUM(I:I)</f>
        <v>0</v>
      </c>
    </row>
    <row r="4" spans="1:9" ht="15.75" thickBot="1" x14ac:dyDescent="0.3">
      <c r="A4" s="35" t="s">
        <v>5</v>
      </c>
      <c r="B4" s="36">
        <v>0.06</v>
      </c>
      <c r="C4" s="23" t="s">
        <v>6</v>
      </c>
      <c r="D4" s="20">
        <f>ROUND($D$3*B4,2)</f>
        <v>18671.93</v>
      </c>
      <c r="E4" s="37" t="s">
        <v>7</v>
      </c>
      <c r="F4" s="6"/>
      <c r="G4" s="23" t="s">
        <v>6</v>
      </c>
      <c r="H4" s="20">
        <f>ROUND($H$3*F4,2)</f>
        <v>0</v>
      </c>
    </row>
    <row r="5" spans="1:9" ht="15.75" thickBot="1" x14ac:dyDescent="0.3">
      <c r="A5" s="35" t="s">
        <v>8</v>
      </c>
      <c r="B5" s="36">
        <v>0.09</v>
      </c>
      <c r="C5" s="23" t="s">
        <v>9</v>
      </c>
      <c r="D5" s="20">
        <f>ROUND($D$3*B5,2)</f>
        <v>28007.9</v>
      </c>
      <c r="E5" s="37" t="s">
        <v>10</v>
      </c>
      <c r="F5" s="6"/>
      <c r="G5" s="23" t="s">
        <v>9</v>
      </c>
      <c r="H5" s="20">
        <f>ROUND($H$3*F5,2)</f>
        <v>0</v>
      </c>
    </row>
    <row r="6" spans="1:9" ht="15.75" thickBot="1" x14ac:dyDescent="0.3">
      <c r="A6" s="47" t="s">
        <v>11</v>
      </c>
      <c r="B6" s="48"/>
      <c r="C6" s="49"/>
      <c r="D6" s="20">
        <f>SUM(D3,D4,D5)</f>
        <v>357878.72000000003</v>
      </c>
      <c r="E6" s="47" t="s">
        <v>12</v>
      </c>
      <c r="F6" s="48"/>
      <c r="G6" s="49"/>
      <c r="H6" s="20">
        <f>SUM(H3,H4,H5)</f>
        <v>0</v>
      </c>
    </row>
    <row r="7" spans="1:9" ht="15.75" thickBot="1" x14ac:dyDescent="0.3">
      <c r="A7" s="21" t="s">
        <v>13</v>
      </c>
      <c r="B7" s="22">
        <v>0.21</v>
      </c>
      <c r="C7" s="23" t="s">
        <v>14</v>
      </c>
      <c r="D7" s="20">
        <f>ROUND($D$6*B7,2)</f>
        <v>75154.53</v>
      </c>
      <c r="E7" s="24" t="s">
        <v>13</v>
      </c>
      <c r="F7" s="25">
        <f>B7</f>
        <v>0.21</v>
      </c>
      <c r="G7" s="23" t="s">
        <v>14</v>
      </c>
      <c r="H7" s="20">
        <f>ROUND($H$6*F7,2)</f>
        <v>0</v>
      </c>
    </row>
    <row r="8" spans="1:9" ht="15.75" thickBot="1" x14ac:dyDescent="0.3">
      <c r="A8" s="50" t="s">
        <v>15</v>
      </c>
      <c r="B8" s="51"/>
      <c r="C8" s="52"/>
      <c r="D8" s="26">
        <f>SUM(D6:D7)</f>
        <v>433033.25</v>
      </c>
      <c r="E8" s="50" t="s">
        <v>16</v>
      </c>
      <c r="F8" s="51"/>
      <c r="G8" s="52"/>
      <c r="H8" s="26">
        <f>SUM(H6:H7)</f>
        <v>0</v>
      </c>
    </row>
    <row r="9" spans="1:9" ht="15.75" thickBot="1" x14ac:dyDescent="0.3"/>
    <row r="10" spans="1:9" ht="15.75" thickBot="1" x14ac:dyDescent="0.3">
      <c r="A10" s="27"/>
      <c r="F10" s="42" t="s">
        <v>17</v>
      </c>
      <c r="G10" s="43"/>
      <c r="H10" s="42" t="s">
        <v>18</v>
      </c>
      <c r="I10" s="43"/>
    </row>
    <row r="11" spans="1:9" x14ac:dyDescent="0.25">
      <c r="A11" s="28" t="s">
        <v>19</v>
      </c>
      <c r="B11" s="28" t="s">
        <v>20</v>
      </c>
      <c r="C11" s="28" t="s">
        <v>21</v>
      </c>
      <c r="D11" s="28" t="s">
        <v>22</v>
      </c>
      <c r="E11" s="29" t="s">
        <v>23</v>
      </c>
      <c r="F11" s="29" t="s">
        <v>24</v>
      </c>
      <c r="G11" s="28" t="s">
        <v>25</v>
      </c>
      <c r="H11" s="28" t="s">
        <v>26</v>
      </c>
      <c r="I11" s="28" t="s">
        <v>27</v>
      </c>
    </row>
    <row r="12" spans="1:9" x14ac:dyDescent="0.25">
      <c r="A12" s="30" t="s">
        <v>28</v>
      </c>
      <c r="B12" s="30"/>
      <c r="C12" s="31" t="s">
        <v>88</v>
      </c>
      <c r="D12" s="30"/>
      <c r="E12" s="32"/>
      <c r="F12" s="32"/>
      <c r="G12" s="33"/>
      <c r="H12" s="34"/>
      <c r="I12" s="34"/>
    </row>
    <row r="13" spans="1:9" x14ac:dyDescent="0.25">
      <c r="A13" s="10" t="s">
        <v>29</v>
      </c>
      <c r="B13" s="10" t="s">
        <v>28</v>
      </c>
      <c r="C13" s="11" t="s">
        <v>83</v>
      </c>
      <c r="D13" s="10"/>
      <c r="E13" s="12"/>
      <c r="F13" s="12"/>
      <c r="G13" s="13"/>
      <c r="H13" s="14"/>
      <c r="I13" s="14"/>
    </row>
    <row r="14" spans="1:9" ht="30" x14ac:dyDescent="0.25">
      <c r="A14" s="17"/>
      <c r="B14" s="16" t="s">
        <v>41</v>
      </c>
      <c r="C14" s="18" t="s">
        <v>106</v>
      </c>
      <c r="D14" s="16" t="s">
        <v>30</v>
      </c>
      <c r="E14" s="5">
        <v>21</v>
      </c>
      <c r="F14" s="5">
        <v>2304.67</v>
      </c>
      <c r="G14" s="9">
        <f t="shared" ref="G14:G15" si="0">ROUND(E14*F14,2)</f>
        <v>48398.07</v>
      </c>
      <c r="H14" s="3"/>
      <c r="I14" s="7">
        <f t="shared" ref="I14:I15" si="1">ROUND(E14*H14,2)</f>
        <v>0</v>
      </c>
    </row>
    <row r="15" spans="1:9" ht="30" x14ac:dyDescent="0.25">
      <c r="A15" s="17"/>
      <c r="B15" s="16" t="s">
        <v>42</v>
      </c>
      <c r="C15" s="18" t="s">
        <v>68</v>
      </c>
      <c r="D15" s="16" t="s">
        <v>30</v>
      </c>
      <c r="E15" s="5">
        <v>12</v>
      </c>
      <c r="F15" s="5">
        <v>7362.75</v>
      </c>
      <c r="G15" s="9">
        <f t="shared" si="0"/>
        <v>88353</v>
      </c>
      <c r="H15" s="3"/>
      <c r="I15" s="7">
        <f t="shared" si="1"/>
        <v>0</v>
      </c>
    </row>
    <row r="16" spans="1:9" ht="30" x14ac:dyDescent="0.25">
      <c r="A16" s="17"/>
      <c r="B16" s="16" t="s">
        <v>43</v>
      </c>
      <c r="C16" s="18" t="s">
        <v>69</v>
      </c>
      <c r="D16" s="19" t="s">
        <v>30</v>
      </c>
      <c r="E16" s="5">
        <v>12</v>
      </c>
      <c r="F16" s="5">
        <v>5541.86</v>
      </c>
      <c r="G16" s="9">
        <f t="shared" ref="G16" si="2">ROUND(E16*F16,2)</f>
        <v>66502.320000000007</v>
      </c>
      <c r="H16" s="3"/>
      <c r="I16" s="7">
        <f t="shared" ref="I16" si="3">ROUND(E16*H16,2)</f>
        <v>0</v>
      </c>
    </row>
    <row r="17" spans="1:9" x14ac:dyDescent="0.25">
      <c r="B17" s="8" t="s">
        <v>44</v>
      </c>
      <c r="C17" t="s">
        <v>70</v>
      </c>
      <c r="D17" s="8" t="s">
        <v>30</v>
      </c>
      <c r="E17" s="5">
        <v>37</v>
      </c>
      <c r="F17" s="5">
        <v>126.05</v>
      </c>
      <c r="G17" s="9">
        <f t="shared" ref="G17" si="4">ROUND(E17*F17,2)</f>
        <v>4663.8500000000004</v>
      </c>
      <c r="H17" s="3"/>
      <c r="I17" s="7">
        <f t="shared" ref="I17" si="5">ROUND(E17*H17,2)</f>
        <v>0</v>
      </c>
    </row>
    <row r="18" spans="1:9" x14ac:dyDescent="0.25">
      <c r="A18" s="10" t="s">
        <v>32</v>
      </c>
      <c r="B18" s="10" t="s">
        <v>89</v>
      </c>
      <c r="C18" s="11" t="s">
        <v>84</v>
      </c>
      <c r="D18" s="10"/>
      <c r="E18" s="12"/>
      <c r="F18" s="12"/>
      <c r="G18" s="13"/>
      <c r="H18" s="14"/>
      <c r="I18" s="14"/>
    </row>
    <row r="19" spans="1:9" x14ac:dyDescent="0.25">
      <c r="B19" s="8" t="s">
        <v>46</v>
      </c>
      <c r="C19" s="8" t="s">
        <v>72</v>
      </c>
      <c r="D19" s="8" t="s">
        <v>31</v>
      </c>
      <c r="E19" s="5">
        <v>200</v>
      </c>
      <c r="F19" s="5">
        <v>2.69</v>
      </c>
      <c r="G19" s="9">
        <f t="shared" ref="G19:G21" si="6">ROUND(E19*F19,2)</f>
        <v>538</v>
      </c>
      <c r="H19" s="3"/>
      <c r="I19" s="7">
        <f t="shared" ref="I19:I21" si="7">ROUND(E19*H19,2)</f>
        <v>0</v>
      </c>
    </row>
    <row r="20" spans="1:9" x14ac:dyDescent="0.25">
      <c r="B20" s="8" t="s">
        <v>45</v>
      </c>
      <c r="C20" s="8" t="s">
        <v>71</v>
      </c>
      <c r="D20" s="16" t="s">
        <v>30</v>
      </c>
      <c r="E20" s="5">
        <v>12</v>
      </c>
      <c r="F20" s="5">
        <v>284.66000000000003</v>
      </c>
      <c r="G20" s="9">
        <f t="shared" si="6"/>
        <v>3415.92</v>
      </c>
      <c r="H20" s="3"/>
      <c r="I20" s="7">
        <f t="shared" si="7"/>
        <v>0</v>
      </c>
    </row>
    <row r="21" spans="1:9" x14ac:dyDescent="0.25">
      <c r="B21" s="8" t="s">
        <v>36</v>
      </c>
      <c r="C21" s="8" t="s">
        <v>37</v>
      </c>
      <c r="D21" s="16" t="s">
        <v>30</v>
      </c>
      <c r="E21" s="5">
        <v>12</v>
      </c>
      <c r="F21" s="5">
        <v>520.61</v>
      </c>
      <c r="G21" s="9">
        <f t="shared" si="6"/>
        <v>6247.32</v>
      </c>
      <c r="H21" s="3"/>
      <c r="I21" s="7">
        <f t="shared" si="7"/>
        <v>0</v>
      </c>
    </row>
    <row r="22" spans="1:9" x14ac:dyDescent="0.25">
      <c r="A22" s="10" t="s">
        <v>33</v>
      </c>
      <c r="B22" s="10" t="s">
        <v>90</v>
      </c>
      <c r="C22" s="11" t="s">
        <v>85</v>
      </c>
      <c r="D22" s="10"/>
      <c r="E22" s="12"/>
      <c r="F22" s="12"/>
      <c r="G22" s="13"/>
      <c r="H22" s="14"/>
      <c r="I22" s="14"/>
    </row>
    <row r="23" spans="1:9" x14ac:dyDescent="0.25">
      <c r="B23" s="8" t="s">
        <v>47</v>
      </c>
      <c r="C23" s="8" t="s">
        <v>73</v>
      </c>
      <c r="D23" s="8" t="s">
        <v>30</v>
      </c>
      <c r="E23" s="5">
        <v>11</v>
      </c>
      <c r="F23" s="5">
        <v>1100</v>
      </c>
      <c r="G23" s="9">
        <f t="shared" ref="G23:G29" si="8">ROUND(E23*F23,2)</f>
        <v>12100</v>
      </c>
      <c r="H23" s="3"/>
      <c r="I23" s="7">
        <f t="shared" ref="I23:I29" si="9">ROUND(E23*H23,2)</f>
        <v>0</v>
      </c>
    </row>
    <row r="24" spans="1:9" x14ac:dyDescent="0.25">
      <c r="B24" s="8" t="s">
        <v>48</v>
      </c>
      <c r="C24" s="8" t="s">
        <v>74</v>
      </c>
      <c r="D24" s="8" t="s">
        <v>30</v>
      </c>
      <c r="E24" s="5">
        <v>11</v>
      </c>
      <c r="F24" s="5">
        <v>169.69</v>
      </c>
      <c r="G24" s="9">
        <f t="shared" si="8"/>
        <v>1866.59</v>
      </c>
      <c r="H24" s="3"/>
      <c r="I24" s="7">
        <f t="shared" si="9"/>
        <v>0</v>
      </c>
    </row>
    <row r="25" spans="1:9" x14ac:dyDescent="0.25">
      <c r="B25" s="8" t="s">
        <v>49</v>
      </c>
      <c r="C25" s="8" t="s">
        <v>75</v>
      </c>
      <c r="D25" s="8" t="s">
        <v>30</v>
      </c>
      <c r="E25" s="5">
        <v>11</v>
      </c>
      <c r="F25" s="5">
        <v>462.92</v>
      </c>
      <c r="G25" s="9">
        <f t="shared" si="8"/>
        <v>5092.12</v>
      </c>
      <c r="H25" s="3"/>
      <c r="I25" s="7">
        <f t="shared" si="9"/>
        <v>0</v>
      </c>
    </row>
    <row r="26" spans="1:9" x14ac:dyDescent="0.25">
      <c r="B26" s="8" t="s">
        <v>50</v>
      </c>
      <c r="C26" s="8" t="s">
        <v>76</v>
      </c>
      <c r="D26" s="8" t="s">
        <v>30</v>
      </c>
      <c r="E26" s="5">
        <v>6</v>
      </c>
      <c r="F26" s="5">
        <v>2558</v>
      </c>
      <c r="G26" s="9">
        <f t="shared" si="8"/>
        <v>15348</v>
      </c>
      <c r="H26" s="3"/>
      <c r="I26" s="7">
        <f t="shared" si="9"/>
        <v>0</v>
      </c>
    </row>
    <row r="27" spans="1:9" x14ac:dyDescent="0.25">
      <c r="B27" s="8" t="s">
        <v>51</v>
      </c>
      <c r="C27" s="8" t="s">
        <v>77</v>
      </c>
      <c r="D27" s="8" t="s">
        <v>30</v>
      </c>
      <c r="E27" s="5">
        <v>12</v>
      </c>
      <c r="F27" s="5">
        <v>53.9</v>
      </c>
      <c r="G27" s="9">
        <f t="shared" si="8"/>
        <v>646.79999999999995</v>
      </c>
      <c r="H27" s="3"/>
      <c r="I27" s="7">
        <f t="shared" si="9"/>
        <v>0</v>
      </c>
    </row>
    <row r="28" spans="1:9" x14ac:dyDescent="0.25">
      <c r="B28" s="8" t="s">
        <v>52</v>
      </c>
      <c r="C28" s="8" t="s">
        <v>78</v>
      </c>
      <c r="D28" s="8" t="s">
        <v>30</v>
      </c>
      <c r="E28" s="5">
        <v>12</v>
      </c>
      <c r="F28" s="5">
        <v>55.84</v>
      </c>
      <c r="G28" s="9">
        <f t="shared" si="8"/>
        <v>670.08</v>
      </c>
      <c r="H28" s="3"/>
      <c r="I28" s="7">
        <f t="shared" si="9"/>
        <v>0</v>
      </c>
    </row>
    <row r="29" spans="1:9" x14ac:dyDescent="0.25">
      <c r="B29" s="8" t="s">
        <v>53</v>
      </c>
      <c r="C29" s="8" t="s">
        <v>79</v>
      </c>
      <c r="D29" s="8" t="s">
        <v>30</v>
      </c>
      <c r="E29" s="5">
        <v>19</v>
      </c>
      <c r="F29" s="5">
        <v>6.58</v>
      </c>
      <c r="G29" s="9">
        <f t="shared" si="8"/>
        <v>125.02</v>
      </c>
      <c r="H29" s="3"/>
      <c r="I29" s="7">
        <f t="shared" si="9"/>
        <v>0</v>
      </c>
    </row>
    <row r="30" spans="1:9" x14ac:dyDescent="0.25">
      <c r="A30" s="10" t="s">
        <v>34</v>
      </c>
      <c r="B30" s="10" t="s">
        <v>91</v>
      </c>
      <c r="C30" s="11" t="s">
        <v>86</v>
      </c>
      <c r="D30" s="10"/>
      <c r="E30" s="12"/>
      <c r="F30" s="12"/>
      <c r="G30" s="13"/>
      <c r="H30" s="14"/>
      <c r="I30" s="14"/>
    </row>
    <row r="31" spans="1:9" ht="28.5" x14ac:dyDescent="0.25">
      <c r="B31" s="8" t="s">
        <v>54</v>
      </c>
      <c r="C31" s="15" t="s">
        <v>93</v>
      </c>
      <c r="D31" s="8" t="s">
        <v>30</v>
      </c>
      <c r="E31" s="5">
        <v>34</v>
      </c>
      <c r="F31" s="5">
        <v>43.21</v>
      </c>
      <c r="G31" s="9">
        <f t="shared" ref="G31:G43" si="10">ROUND(E31*F31,2)</f>
        <v>1469.14</v>
      </c>
      <c r="H31" s="3"/>
      <c r="I31" s="7">
        <f t="shared" ref="I31:I43" si="11">ROUND(E31*H31,2)</f>
        <v>0</v>
      </c>
    </row>
    <row r="32" spans="1:9" ht="14.45" customHeight="1" x14ac:dyDescent="0.25">
      <c r="B32" s="8" t="s">
        <v>55</v>
      </c>
      <c r="C32" s="15" t="s">
        <v>94</v>
      </c>
      <c r="D32" s="8" t="s">
        <v>30</v>
      </c>
      <c r="E32" s="5">
        <v>34</v>
      </c>
      <c r="F32" s="5">
        <v>80.92</v>
      </c>
      <c r="G32" s="9">
        <f t="shared" si="10"/>
        <v>2751.28</v>
      </c>
      <c r="H32" s="3"/>
      <c r="I32" s="7">
        <f t="shared" si="11"/>
        <v>0</v>
      </c>
    </row>
    <row r="33" spans="1:9" ht="28.5" x14ac:dyDescent="0.25">
      <c r="B33" s="8" t="s">
        <v>56</v>
      </c>
      <c r="C33" s="15" t="s">
        <v>95</v>
      </c>
      <c r="D33" s="8" t="s">
        <v>31</v>
      </c>
      <c r="E33" s="5">
        <v>200</v>
      </c>
      <c r="F33" s="5">
        <v>8.8800000000000008</v>
      </c>
      <c r="G33" s="9">
        <f t="shared" si="10"/>
        <v>1776</v>
      </c>
      <c r="H33" s="3"/>
      <c r="I33" s="7">
        <f t="shared" si="11"/>
        <v>0</v>
      </c>
    </row>
    <row r="34" spans="1:9" ht="28.5" x14ac:dyDescent="0.25">
      <c r="B34" s="8" t="s">
        <v>57</v>
      </c>
      <c r="C34" s="15" t="s">
        <v>96</v>
      </c>
      <c r="D34" s="8" t="s">
        <v>81</v>
      </c>
      <c r="E34" s="5">
        <v>91.5</v>
      </c>
      <c r="F34" s="5">
        <v>13.8</v>
      </c>
      <c r="G34" s="9">
        <f t="shared" si="10"/>
        <v>1262.7</v>
      </c>
      <c r="H34" s="3"/>
      <c r="I34" s="7">
        <f t="shared" si="11"/>
        <v>0</v>
      </c>
    </row>
    <row r="35" spans="1:9" ht="28.5" x14ac:dyDescent="0.25">
      <c r="B35" s="8" t="s">
        <v>58</v>
      </c>
      <c r="C35" s="15" t="s">
        <v>97</v>
      </c>
      <c r="D35" s="8" t="s">
        <v>81</v>
      </c>
      <c r="E35" s="5">
        <v>71</v>
      </c>
      <c r="F35" s="5">
        <v>46.96</v>
      </c>
      <c r="G35" s="9">
        <f t="shared" si="10"/>
        <v>3334.16</v>
      </c>
      <c r="H35" s="3"/>
      <c r="I35" s="7">
        <f t="shared" si="11"/>
        <v>0</v>
      </c>
    </row>
    <row r="36" spans="1:9" x14ac:dyDescent="0.25">
      <c r="B36" s="8" t="s">
        <v>59</v>
      </c>
      <c r="C36" s="15" t="s">
        <v>98</v>
      </c>
      <c r="D36" s="8" t="s">
        <v>81</v>
      </c>
      <c r="E36" s="5">
        <v>96.5</v>
      </c>
      <c r="F36" s="5">
        <v>46.53</v>
      </c>
      <c r="G36" s="9">
        <f t="shared" si="10"/>
        <v>4490.1499999999996</v>
      </c>
      <c r="H36" s="3"/>
      <c r="I36" s="7">
        <f t="shared" si="11"/>
        <v>0</v>
      </c>
    </row>
    <row r="37" spans="1:9" ht="28.5" x14ac:dyDescent="0.25">
      <c r="B37" s="8" t="s">
        <v>60</v>
      </c>
      <c r="C37" s="15" t="s">
        <v>99</v>
      </c>
      <c r="D37" s="8" t="s">
        <v>31</v>
      </c>
      <c r="E37" s="5">
        <v>190</v>
      </c>
      <c r="F37" s="5">
        <v>0.84</v>
      </c>
      <c r="G37" s="9">
        <f t="shared" si="10"/>
        <v>159.6</v>
      </c>
      <c r="H37" s="3"/>
      <c r="I37" s="7">
        <f t="shared" si="11"/>
        <v>0</v>
      </c>
    </row>
    <row r="38" spans="1:9" ht="28.5" x14ac:dyDescent="0.25">
      <c r="B38" s="8" t="s">
        <v>61</v>
      </c>
      <c r="C38" s="15" t="s">
        <v>100</v>
      </c>
      <c r="D38" s="8" t="s">
        <v>31</v>
      </c>
      <c r="E38" s="5">
        <v>200</v>
      </c>
      <c r="F38" s="5">
        <v>1.52</v>
      </c>
      <c r="G38" s="9">
        <f t="shared" si="10"/>
        <v>304</v>
      </c>
      <c r="H38" s="3"/>
      <c r="I38" s="7">
        <f t="shared" si="11"/>
        <v>0</v>
      </c>
    </row>
    <row r="39" spans="1:9" ht="28.5" x14ac:dyDescent="0.25">
      <c r="B39" s="8" t="s">
        <v>62</v>
      </c>
      <c r="C39" s="15" t="s">
        <v>101</v>
      </c>
      <c r="D39" s="8" t="s">
        <v>82</v>
      </c>
      <c r="E39" s="5">
        <v>12</v>
      </c>
      <c r="F39" s="5">
        <v>300</v>
      </c>
      <c r="G39" s="9">
        <f t="shared" si="10"/>
        <v>3600</v>
      </c>
      <c r="H39" s="3"/>
      <c r="I39" s="7">
        <f t="shared" si="11"/>
        <v>0</v>
      </c>
    </row>
    <row r="40" spans="1:9" x14ac:dyDescent="0.25">
      <c r="B40" s="8" t="s">
        <v>63</v>
      </c>
      <c r="C40" s="15" t="s">
        <v>102</v>
      </c>
      <c r="D40" s="8" t="s">
        <v>31</v>
      </c>
      <c r="E40" s="5">
        <v>200</v>
      </c>
      <c r="F40" s="5">
        <v>119.14</v>
      </c>
      <c r="G40" s="9">
        <f t="shared" si="10"/>
        <v>23828</v>
      </c>
      <c r="H40" s="3"/>
      <c r="I40" s="7">
        <f t="shared" si="11"/>
        <v>0</v>
      </c>
    </row>
    <row r="41" spans="1:9" ht="28.5" x14ac:dyDescent="0.25">
      <c r="B41" s="8" t="s">
        <v>64</v>
      </c>
      <c r="C41" s="15" t="s">
        <v>103</v>
      </c>
      <c r="D41" s="8" t="s">
        <v>81</v>
      </c>
      <c r="E41" s="5">
        <v>28</v>
      </c>
      <c r="F41" s="5">
        <v>20.32</v>
      </c>
      <c r="G41" s="9">
        <f t="shared" si="10"/>
        <v>568.96</v>
      </c>
      <c r="H41" s="3"/>
      <c r="I41" s="7">
        <f t="shared" si="11"/>
        <v>0</v>
      </c>
    </row>
    <row r="42" spans="1:9" x14ac:dyDescent="0.25">
      <c r="B42" s="8" t="s">
        <v>65</v>
      </c>
      <c r="C42" s="15" t="s">
        <v>104</v>
      </c>
      <c r="D42" s="8" t="s">
        <v>30</v>
      </c>
      <c r="E42" s="5">
        <v>4</v>
      </c>
      <c r="F42" s="5">
        <v>867.09</v>
      </c>
      <c r="G42" s="9">
        <f t="shared" si="10"/>
        <v>3468.36</v>
      </c>
      <c r="H42" s="3"/>
      <c r="I42" s="7">
        <f t="shared" si="11"/>
        <v>0</v>
      </c>
    </row>
    <row r="43" spans="1:9" ht="28.5" x14ac:dyDescent="0.25">
      <c r="B43" s="8" t="s">
        <v>66</v>
      </c>
      <c r="C43" s="15" t="s">
        <v>105</v>
      </c>
      <c r="D43" s="16" t="s">
        <v>30</v>
      </c>
      <c r="E43" s="5">
        <v>2</v>
      </c>
      <c r="F43" s="5">
        <v>761.9</v>
      </c>
      <c r="G43" s="9">
        <f t="shared" si="10"/>
        <v>1523.8</v>
      </c>
      <c r="H43" s="3"/>
      <c r="I43" s="7">
        <f t="shared" si="11"/>
        <v>0</v>
      </c>
    </row>
    <row r="44" spans="1:9" x14ac:dyDescent="0.25">
      <c r="A44" s="10" t="s">
        <v>35</v>
      </c>
      <c r="B44" s="10" t="s">
        <v>92</v>
      </c>
      <c r="C44" s="11" t="s">
        <v>87</v>
      </c>
      <c r="D44" s="10"/>
      <c r="E44" s="12"/>
      <c r="F44" s="12"/>
      <c r="G44" s="13"/>
      <c r="H44" s="14"/>
      <c r="I44" s="14"/>
    </row>
    <row r="45" spans="1:9" x14ac:dyDescent="0.25">
      <c r="B45" s="8" t="s">
        <v>67</v>
      </c>
      <c r="C45" s="8" t="s">
        <v>80</v>
      </c>
      <c r="D45" s="8" t="s">
        <v>30</v>
      </c>
      <c r="E45" s="5">
        <v>1</v>
      </c>
      <c r="F45" s="5">
        <v>8695.65</v>
      </c>
      <c r="G45" s="9">
        <f t="shared" ref="G45" si="12">ROUND(E45*F45,2)</f>
        <v>8695.65</v>
      </c>
      <c r="H45" s="3"/>
      <c r="I45" s="7">
        <f t="shared" ref="I45" si="13">ROUND(E45*H45,2)</f>
        <v>0</v>
      </c>
    </row>
  </sheetData>
  <sheetProtection algorithmName="SHA-512" hashValue="67L6eU7QiKqUIMZ2kgRqKRz0nwBUsUyVU/hCCCmFjnuuReDcrsfgN2aMADl+YyAuWIcH51hT3TuLCSnTj96HiA==" saltValue="P8iAmx/D84WKwI/4XPq/Aw==" spinCount="100000" sheet="1" objects="1" scenarios="1"/>
  <autoFilter ref="A11:I16" xr:uid="{FBAEECAB-E67A-420F-8C87-EC37E1C7D740}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DDB58-03C2-46DC-A78A-F84D4DFE5BDE}">
  <dimension ref="B1:B3"/>
  <sheetViews>
    <sheetView workbookViewId="0">
      <selection sqref="A1:G1048576"/>
    </sheetView>
  </sheetViews>
  <sheetFormatPr baseColWidth="10" defaultRowHeight="15" x14ac:dyDescent="0.25"/>
  <cols>
    <col min="2" max="2" width="67.7109375" customWidth="1"/>
  </cols>
  <sheetData>
    <row r="1" spans="2:2" x14ac:dyDescent="0.25">
      <c r="B1" s="4" t="s">
        <v>38</v>
      </c>
    </row>
    <row r="2" spans="2:2" x14ac:dyDescent="0.25">
      <c r="B2" s="4" t="s">
        <v>39</v>
      </c>
    </row>
    <row r="3" spans="2:2" x14ac:dyDescent="0.25">
      <c r="B3" s="4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2024-07-29T08:24:48Z</dcterms:created>
  <dcterms:modified xsi:type="dcterms:W3CDTF">2025-04-24T12:13:24Z</dcterms:modified>
</cp:coreProperties>
</file>