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5FC645B0-2EBF-4B54-87A9-124B8C07AA65}" xr6:coauthVersionLast="47" xr6:coauthVersionMax="47" xr10:uidLastSave="{00000000-0000-0000-0000-000000000000}"/>
  <bookViews>
    <workbookView xWindow="-108" yWindow="-108" windowWidth="23256" windowHeight="12456" xr2:uid="{ABB91DEC-286D-4023-BD96-658FA66E8287}"/>
  </bookViews>
  <sheets>
    <sheet name="CERTO" sheetId="1" r:id="rId1"/>
  </sheets>
  <definedNames>
    <definedName name="Ampliado">#REF!</definedName>
    <definedName name="Costes">#REF!</definedName>
    <definedName name="Datos">#REF!</definedName>
    <definedName name="Pesos">#REF!</definedName>
    <definedName name="Pesos_2">#REF!</definedName>
    <definedName name="Pesos2">#REF!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G17" i="1"/>
  <c r="G24" i="1" l="1"/>
  <c r="I24" i="1"/>
  <c r="G25" i="1"/>
  <c r="I25" i="1"/>
  <c r="G26" i="1"/>
  <c r="I26" i="1"/>
  <c r="G27" i="1"/>
  <c r="I27" i="1"/>
  <c r="G19" i="1"/>
  <c r="I19" i="1"/>
  <c r="G20" i="1"/>
  <c r="I20" i="1"/>
  <c r="G21" i="1"/>
  <c r="I21" i="1"/>
  <c r="G22" i="1"/>
  <c r="I22" i="1"/>
  <c r="I16" i="1"/>
  <c r="G16" i="1"/>
  <c r="I15" i="1"/>
  <c r="G15" i="1"/>
  <c r="I14" i="1"/>
  <c r="G14" i="1"/>
  <c r="F7" i="1"/>
  <c r="D6" i="1" l="1"/>
  <c r="H6" i="1"/>
  <c r="H5" i="1" s="1"/>
  <c r="D7" i="1" l="1"/>
  <c r="D8" i="1" s="1"/>
  <c r="D5" i="1"/>
  <c r="D4" i="1"/>
  <c r="H4" i="1"/>
  <c r="H3" i="1" s="1"/>
  <c r="H7" i="1"/>
  <c r="H8" i="1" s="1"/>
  <c r="D3" i="1" l="1"/>
</calcChain>
</file>

<file path=xl/sharedStrings.xml><?xml version="1.0" encoding="utf-8"?>
<sst xmlns="http://schemas.openxmlformats.org/spreadsheetml/2006/main" count="76" uniqueCount="46">
  <si>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</si>
  <si>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</si>
  <si>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</si>
  <si>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</si>
  <si>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</si>
  <si>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</si>
  <si>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</si>
  <si>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</si>
  <si>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</si>
  <si>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</si>
  <si>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</si>
  <si>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</si>
  <si>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</si>
  <si>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</si>
  <si>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</si>
  <si>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</si>
  <si>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</si>
  <si>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</si>
  <si>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</si>
  <si>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</si>
  <si>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</si>
  <si>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</si>
  <si>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</si>
  <si>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</si>
  <si>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</si>
  <si>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</si>
  <si>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</si>
  <si>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</si>
  <si>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</si>
  <si>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Soporte y mantenimiento productos ILOG-IBM</t>
  </si>
  <si>
    <t>1.1</t>
  </si>
  <si>
    <t>Mantenimiento Licencias IBM-ILOG 2026</t>
  </si>
  <si>
    <t>E0HVFLL</t>
  </si>
  <si>
    <t>IBM Decision Server for Rules Limites Use
Edition Processor Value Unit (PVU) Annual
SW Subscription &amp; Support Renewal
(Processor Value Unit (PVU))</t>
  </si>
  <si>
    <t>PVU</t>
  </si>
  <si>
    <t>E0HVHLL</t>
  </si>
  <si>
    <t>IBM Decision Server for Rules Limites Use
Edition For Non-Production Environment
Processor Value Unit (PVU) Annual SW
Subscription &amp; Support Renewal (Processor
Value Unit (PVU))</t>
  </si>
  <si>
    <t>E0DJ5LL</t>
  </si>
  <si>
    <t>IBM ILOG CPLEX Optimizer
Deployment Limited Use Edition
Processor Value Unit (PVU)
Annual SW Subscription &amp;
Support Renewal</t>
  </si>
  <si>
    <t>E0JZWLL</t>
  </si>
  <si>
    <t>IBM ILOG CPLEX Optimization
Studio Developer Edition Floating
User Single Session Annual SW
Subscription &amp; Support Renewal</t>
  </si>
  <si>
    <t>Ud</t>
  </si>
  <si>
    <t>1.2</t>
  </si>
  <si>
    <t>Mantenimiento Licencias IBM-ILOG 2027</t>
  </si>
  <si>
    <t>1.3</t>
  </si>
  <si>
    <t>Mantenimiento Licencias IBM-ILOG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</si>
</sst>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0" fontId="4" fillId="5" borderId="6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9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164" fontId="0" fillId="3" borderId="0" xfId="0" applyNumberFormat="1" applyFill="1"/>
    <xf numFmtId="4" fontId="4" fillId="5" borderId="0" xfId="0" applyNumberFormat="1" applyFon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1" fontId="4" fillId="0" borderId="0" xfId="0" applyNumberFormat="1" applyFont="1"/>
    <xf numFmtId="4" fontId="0" fillId="3" borderId="0" xfId="0" applyNumberForma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5C4A7DE7-330A-4F7C-ACD8-F359AF154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1F971AB-B09F-4DFE-901B-2851BF5DB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D17B-805F-41AC-A17E-16B12EB26846}">
  <dimension ref="A1:K27"/>
  <sheetViews>
    <sheetView tabSelected="1" topLeftCell="A4" zoomScale="85" zoomScaleNormal="85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3" t="s">
        <v>0</v>
      </c>
      <c r="H1" s="3" t="s">
        <v>1</v>
      </c>
    </row>
    <row r="2" spans="1:11" ht="15" thickBot="1" x14ac:dyDescent="0.35">
      <c r="A2" s="6" t="s">
        <v>2</v>
      </c>
      <c r="B2" s="7">
        <v>1</v>
      </c>
    </row>
    <row r="3" spans="1:11" ht="15" customHeight="1" thickBot="1" x14ac:dyDescent="0.35">
      <c r="A3" s="32" t="s">
        <v>3</v>
      </c>
      <c r="B3" s="33"/>
      <c r="C3" s="34"/>
      <c r="D3" s="8">
        <f>D6-D4-D5</f>
        <v>119742.16</v>
      </c>
      <c r="E3" s="32" t="s">
        <v>4</v>
      </c>
      <c r="F3" s="33"/>
      <c r="G3" s="34"/>
      <c r="H3" s="8">
        <f>H6-H4-H5</f>
        <v>0</v>
      </c>
    </row>
    <row r="4" spans="1:11" ht="15" customHeight="1" thickBot="1" x14ac:dyDescent="0.35">
      <c r="A4" s="9" t="s">
        <v>5</v>
      </c>
      <c r="B4" s="10">
        <v>0.06</v>
      </c>
      <c r="C4" s="11" t="s">
        <v>6</v>
      </c>
      <c r="D4" s="12">
        <f>ROUND(ROUND($D$6/1.15,2)*B4,2)</f>
        <v>7184.53</v>
      </c>
      <c r="E4" s="13" t="s">
        <v>7</v>
      </c>
      <c r="F4" s="1"/>
      <c r="G4" s="11" t="s">
        <v>6</v>
      </c>
      <c r="H4" s="12">
        <f>ROUND(ROUND($H$6/(1+$F$4+$F$5),2)*F4,2)</f>
        <v>0</v>
      </c>
    </row>
    <row r="5" spans="1:11" ht="15" thickBot="1" x14ac:dyDescent="0.35">
      <c r="A5" s="9" t="s">
        <v>8</v>
      </c>
      <c r="B5" s="10">
        <v>0.09</v>
      </c>
      <c r="C5" s="11" t="s">
        <v>9</v>
      </c>
      <c r="D5" s="12">
        <f>ROUND(ROUND($D$6/1.15,2)*B5,2)</f>
        <v>10776.79</v>
      </c>
      <c r="E5" s="13" t="s">
        <v>10</v>
      </c>
      <c r="F5" s="1"/>
      <c r="G5" s="11" t="s">
        <v>9</v>
      </c>
      <c r="H5" s="12">
        <f>ROUND(ROUND($H$6/(1+$F$4+$F$5),2)*F5,2)</f>
        <v>0</v>
      </c>
    </row>
    <row r="6" spans="1:11" ht="15" thickBot="1" x14ac:dyDescent="0.35">
      <c r="A6" s="35" t="s">
        <v>11</v>
      </c>
      <c r="B6" s="36"/>
      <c r="C6" s="37"/>
      <c r="D6" s="12">
        <f>SUM(G:G)</f>
        <v>137703.48000000001</v>
      </c>
      <c r="E6" s="35" t="s">
        <v>12</v>
      </c>
      <c r="F6" s="36"/>
      <c r="G6" s="37"/>
      <c r="H6" s="12">
        <f>SUM(I:I)</f>
        <v>0</v>
      </c>
    </row>
    <row r="7" spans="1:11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28917.73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1" ht="15" thickBot="1" x14ac:dyDescent="0.35">
      <c r="A8" s="38" t="s">
        <v>15</v>
      </c>
      <c r="B8" s="39"/>
      <c r="C8" s="40"/>
      <c r="D8" s="18">
        <f>SUM(D6:D7)</f>
        <v>166621.21000000002</v>
      </c>
      <c r="E8" s="38" t="s">
        <v>16</v>
      </c>
      <c r="F8" s="39"/>
      <c r="G8" s="40"/>
      <c r="H8" s="18">
        <f>SUM(H6:H7)</f>
        <v>0</v>
      </c>
    </row>
    <row r="9" spans="1:11" ht="15" thickBot="1" x14ac:dyDescent="0.35"/>
    <row r="10" spans="1:11" ht="15" thickBot="1" x14ac:dyDescent="0.35">
      <c r="A10" s="19"/>
      <c r="F10" s="30" t="s">
        <v>17</v>
      </c>
      <c r="G10" s="31"/>
      <c r="H10" s="30" t="s">
        <v>18</v>
      </c>
      <c r="I10" s="31"/>
    </row>
    <row r="11" spans="1:11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1" x14ac:dyDescent="0.3">
      <c r="A12" s="22" t="s">
        <v>28</v>
      </c>
      <c r="B12" s="22"/>
      <c r="C12" s="22" t="s">
        <v>29</v>
      </c>
      <c r="D12" s="22"/>
      <c r="E12" s="23"/>
      <c r="F12" s="23"/>
      <c r="G12" s="24"/>
      <c r="H12" s="25"/>
      <c r="I12" s="26"/>
      <c r="K12" s="23"/>
    </row>
    <row r="13" spans="1:11" x14ac:dyDescent="0.3">
      <c r="A13" s="22" t="s">
        <v>30</v>
      </c>
      <c r="B13" s="22"/>
      <c r="C13" s="22" t="s">
        <v>31</v>
      </c>
      <c r="D13" s="22"/>
      <c r="E13" s="23"/>
      <c r="F13" s="23"/>
      <c r="G13" s="24"/>
      <c r="H13" s="25"/>
      <c r="I13" s="26"/>
      <c r="K13" s="23"/>
    </row>
    <row r="14" spans="1:11" ht="86.4" x14ac:dyDescent="0.3">
      <c r="A14" s="22"/>
      <c r="B14" s="22" t="s">
        <v>32</v>
      </c>
      <c r="C14" s="27" t="s">
        <v>33</v>
      </c>
      <c r="D14" s="28" t="s">
        <v>34</v>
      </c>
      <c r="E14" s="23">
        <v>380</v>
      </c>
      <c r="F14" s="23">
        <v>57.48</v>
      </c>
      <c r="G14" s="29">
        <f t="shared" ref="G14:G16" si="0">ROUND(E14*F14,2)</f>
        <v>21842.400000000001</v>
      </c>
      <c r="H14" s="2"/>
      <c r="I14" s="26">
        <f t="shared" ref="I14:I16" si="1">ROUND(E14*H14,2)</f>
        <v>0</v>
      </c>
      <c r="K14" s="23"/>
    </row>
    <row r="15" spans="1:11" ht="115.2" x14ac:dyDescent="0.3">
      <c r="A15" s="22"/>
      <c r="B15" s="22" t="s">
        <v>35</v>
      </c>
      <c r="C15" s="27" t="s">
        <v>36</v>
      </c>
      <c r="D15" s="28" t="s">
        <v>34</v>
      </c>
      <c r="E15" s="23">
        <v>100</v>
      </c>
      <c r="F15" s="23">
        <v>28.74</v>
      </c>
      <c r="G15" s="29">
        <f t="shared" si="0"/>
        <v>2874</v>
      </c>
      <c r="H15" s="2"/>
      <c r="I15" s="26">
        <f t="shared" si="1"/>
        <v>0</v>
      </c>
      <c r="K15" s="23"/>
    </row>
    <row r="16" spans="1:11" ht="72" x14ac:dyDescent="0.3">
      <c r="A16" s="22"/>
      <c r="B16" s="22" t="s">
        <v>37</v>
      </c>
      <c r="C16" s="27" t="s">
        <v>38</v>
      </c>
      <c r="D16" s="28" t="s">
        <v>34</v>
      </c>
      <c r="E16" s="23">
        <v>290</v>
      </c>
      <c r="F16" s="23">
        <v>30.14</v>
      </c>
      <c r="G16" s="29">
        <f t="shared" si="0"/>
        <v>8740.6</v>
      </c>
      <c r="H16" s="2"/>
      <c r="I16" s="26">
        <f t="shared" si="1"/>
        <v>0</v>
      </c>
      <c r="K16" s="23"/>
    </row>
    <row r="17" spans="1:11" ht="57.6" x14ac:dyDescent="0.3">
      <c r="A17" s="22"/>
      <c r="B17" s="22" t="s">
        <v>39</v>
      </c>
      <c r="C17" s="27" t="s">
        <v>40</v>
      </c>
      <c r="D17" s="28" t="s">
        <v>41</v>
      </c>
      <c r="E17" s="23">
        <v>4</v>
      </c>
      <c r="F17" s="23">
        <v>2555.96</v>
      </c>
      <c r="G17" s="29">
        <f t="shared" ref="G17" si="2">ROUND(E17*F17,2)</f>
        <v>10223.84</v>
      </c>
      <c r="H17" s="2"/>
      <c r="I17" s="26">
        <f t="shared" ref="I17" si="3">ROUND(E17*H17,2)</f>
        <v>0</v>
      </c>
      <c r="K17" s="23"/>
    </row>
    <row r="18" spans="1:11" x14ac:dyDescent="0.3">
      <c r="A18" s="22" t="s">
        <v>42</v>
      </c>
      <c r="B18" s="22"/>
      <c r="C18" s="22" t="s">
        <v>43</v>
      </c>
      <c r="D18" s="28"/>
      <c r="E18" s="23"/>
      <c r="F18" s="23"/>
      <c r="G18" s="29"/>
      <c r="H18" s="25"/>
      <c r="I18" s="26"/>
      <c r="K18" s="23"/>
    </row>
    <row r="19" spans="1:11" ht="86.4" x14ac:dyDescent="0.3">
      <c r="A19" s="22"/>
      <c r="B19" s="22" t="s">
        <v>32</v>
      </c>
      <c r="C19" s="27" t="s">
        <v>33</v>
      </c>
      <c r="D19" s="28" t="s">
        <v>34</v>
      </c>
      <c r="E19" s="23">
        <v>380</v>
      </c>
      <c r="F19" s="23">
        <v>60.35</v>
      </c>
      <c r="G19" s="29">
        <f t="shared" ref="G19:G22" si="4">ROUND(E19*F19,2)</f>
        <v>22933</v>
      </c>
      <c r="H19" s="2"/>
      <c r="I19" s="26">
        <f t="shared" ref="I19:I22" si="5">ROUND(E19*H19,2)</f>
        <v>0</v>
      </c>
    </row>
    <row r="20" spans="1:11" ht="115.2" x14ac:dyDescent="0.3">
      <c r="A20" s="22"/>
      <c r="B20" s="22" t="s">
        <v>35</v>
      </c>
      <c r="C20" s="27" t="s">
        <v>36</v>
      </c>
      <c r="D20" s="28" t="s">
        <v>34</v>
      </c>
      <c r="E20" s="23">
        <v>100</v>
      </c>
      <c r="F20" s="23">
        <v>30.18</v>
      </c>
      <c r="G20" s="29">
        <f t="shared" si="4"/>
        <v>3018</v>
      </c>
      <c r="H20" s="2"/>
      <c r="I20" s="26">
        <f t="shared" si="5"/>
        <v>0</v>
      </c>
    </row>
    <row r="21" spans="1:11" ht="72" x14ac:dyDescent="0.3">
      <c r="A21" s="22"/>
      <c r="B21" s="22" t="s">
        <v>37</v>
      </c>
      <c r="C21" s="27" t="s">
        <v>38</v>
      </c>
      <c r="D21" s="28" t="s">
        <v>34</v>
      </c>
      <c r="E21" s="23">
        <v>290</v>
      </c>
      <c r="F21" s="23">
        <v>31.65</v>
      </c>
      <c r="G21" s="29">
        <f t="shared" si="4"/>
        <v>9178.5</v>
      </c>
      <c r="H21" s="2"/>
      <c r="I21" s="26">
        <f t="shared" si="5"/>
        <v>0</v>
      </c>
    </row>
    <row r="22" spans="1:11" ht="57.6" x14ac:dyDescent="0.3">
      <c r="A22" s="22"/>
      <c r="B22" s="22" t="s">
        <v>39</v>
      </c>
      <c r="C22" s="27" t="s">
        <v>40</v>
      </c>
      <c r="D22" s="28" t="s">
        <v>41</v>
      </c>
      <c r="E22" s="23">
        <v>4</v>
      </c>
      <c r="F22" s="23">
        <v>2683.76</v>
      </c>
      <c r="G22" s="29">
        <f t="shared" si="4"/>
        <v>10735.04</v>
      </c>
      <c r="H22" s="2"/>
      <c r="I22" s="26">
        <f t="shared" si="5"/>
        <v>0</v>
      </c>
    </row>
    <row r="23" spans="1:11" x14ac:dyDescent="0.3">
      <c r="A23" s="22" t="s">
        <v>44</v>
      </c>
      <c r="B23" s="22"/>
      <c r="C23" s="22" t="s">
        <v>45</v>
      </c>
      <c r="D23" s="28"/>
      <c r="E23" s="23"/>
      <c r="F23" s="23"/>
      <c r="G23" s="29"/>
      <c r="H23" s="25"/>
      <c r="I23" s="26"/>
    </row>
    <row r="24" spans="1:11" ht="86.4" x14ac:dyDescent="0.3">
      <c r="A24" s="22"/>
      <c r="B24" s="22" t="s">
        <v>32</v>
      </c>
      <c r="C24" s="27" t="s">
        <v>33</v>
      </c>
      <c r="D24" s="28" t="s">
        <v>34</v>
      </c>
      <c r="E24" s="23">
        <v>380</v>
      </c>
      <c r="F24" s="23">
        <v>63.37</v>
      </c>
      <c r="G24" s="29">
        <f t="shared" ref="G24:G27" si="6">ROUND(E24*F24,2)</f>
        <v>24080.6</v>
      </c>
      <c r="H24" s="2"/>
      <c r="I24" s="26">
        <f t="shared" ref="I24:I27" si="7">ROUND(E24*H24,2)</f>
        <v>0</v>
      </c>
    </row>
    <row r="25" spans="1:11" ht="115.2" x14ac:dyDescent="0.3">
      <c r="A25" s="22"/>
      <c r="B25" s="22" t="s">
        <v>35</v>
      </c>
      <c r="C25" s="27" t="s">
        <v>36</v>
      </c>
      <c r="D25" s="28" t="s">
        <v>34</v>
      </c>
      <c r="E25" s="23">
        <v>100</v>
      </c>
      <c r="F25" s="23">
        <v>31.69</v>
      </c>
      <c r="G25" s="29">
        <f t="shared" si="6"/>
        <v>3169</v>
      </c>
      <c r="H25" s="2"/>
      <c r="I25" s="26">
        <f t="shared" si="7"/>
        <v>0</v>
      </c>
    </row>
    <row r="26" spans="1:11" ht="72" x14ac:dyDescent="0.3">
      <c r="B26" s="22" t="s">
        <v>37</v>
      </c>
      <c r="C26" s="27" t="s">
        <v>38</v>
      </c>
      <c r="D26" s="28" t="s">
        <v>34</v>
      </c>
      <c r="E26" s="23">
        <v>290</v>
      </c>
      <c r="F26" s="4">
        <v>33.229999999999997</v>
      </c>
      <c r="G26" s="29">
        <f t="shared" si="6"/>
        <v>9636.7000000000007</v>
      </c>
      <c r="H26" s="2"/>
      <c r="I26" s="26">
        <f t="shared" si="7"/>
        <v>0</v>
      </c>
    </row>
    <row r="27" spans="1:11" ht="57.6" x14ac:dyDescent="0.3">
      <c r="A27" s="22"/>
      <c r="B27" s="22" t="s">
        <v>39</v>
      </c>
      <c r="C27" s="27" t="s">
        <v>40</v>
      </c>
      <c r="D27" s="28" t="s">
        <v>41</v>
      </c>
      <c r="E27" s="23">
        <v>4</v>
      </c>
      <c r="F27" s="4">
        <v>2817.95</v>
      </c>
      <c r="G27" s="29">
        <f t="shared" si="6"/>
        <v>11271.8</v>
      </c>
      <c r="H27" s="2"/>
      <c r="I27" s="26">
        <f t="shared" si="7"/>
        <v>0</v>
      </c>
    </row>
  </sheetData>
  <sheetProtection algorithmName="SHA-512" hashValue="oxIPngcwdHKvBJjcb7rrdkW1p1UK2kjaDDwCdgPF7DcF21hp9al0b6E/LOPFt6fvGAjAvaEdRfXKMtmtW6A5TA==" saltValue="Q5FwxL70tH7WFWGYhZ3wig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ZEZVXQHEZRP4-558276571-90433</_dlc_DocId>
    <_dlc_DocIdUrl xmlns="c267183c-d7e5-44d0-9a28-6883cf5fe4d7">
      <Url>https://espacios.metromadrid.es/sda/Proyectos/_layouts/15/DocIdRedir.aspx?ID=ZEZVXQHEZRP4-558276571-90433</Url>
      <Description>ZEZVXQHEZRP4-558276571-90433</Description>
    </_dlc_DocIdUrl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PolicyDirtyBag xmlns="microsoft.office.server.policy.changes">
  <Microsoft.Office.RecordsManagement.PolicyFeatures.PolicyLabel op="Delete"/>
</PolicyDirtyBag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302" ma:contentTypeDescription="Crear nuevo documento." ma:contentTypeScope="" ma:versionID="6803e5b4e2268c3df938bb3d858e21e4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98E8AE-0C7C-4CE2-8242-3CB5A2A2A818}">
  <ds:schemaRefs>
    <ds:schemaRef ds:uri="http://schemas.microsoft.com/office/2006/metadata/properties"/>
    <ds:schemaRef ds:uri="http://purl.org/dc/elements/1.1/"/>
    <ds:schemaRef ds:uri="c267183c-d7e5-44d0-9a28-6883cf5fe4d7"/>
    <ds:schemaRef ds:uri="bacb354c-e7f2-49fa-a48e-f1857a165e78"/>
    <ds:schemaRef ds:uri="http://schemas.microsoft.com/office/2006/documentManagement/types"/>
    <ds:schemaRef ds:uri="http://purl.org/dc/terms/"/>
    <ds:schemaRef ds:uri="c4a6cc1e-42bf-475f-8c44-5294e8a8457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8061E44-7B5A-44C3-B70A-34C24AA9F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CB0C89-C2A7-4E27-A0C9-7DE25F0853CE}">
  <ds:schemaRefs>
    <ds:schemaRef ds:uri="microsoft.office.server.policy.changes"/>
  </ds:schemaRefs>
</ds:datastoreItem>
</file>

<file path=customXml/itemProps4.xml><?xml version="1.0" encoding="utf-8"?>
<ds:datastoreItem xmlns:ds="http://schemas.openxmlformats.org/officeDocument/2006/customXml" ds:itemID="{4907C029-266D-4020-AEA8-DB8A2D1E548E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8D1AA0D-F371-4CE3-A596-F4352C9C08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2025-01-31T12:53:06Z</dcterms:created>
  <dcterms:modified xsi:type="dcterms:W3CDTF">2025-04-02T08:39:55Z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51000e04-a390-4367-863b-8c83d392e906</vt:lpwstr>
  </property>
</Properties>
</file>