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7D992F53-6BB0-438B-9CA9-D69636876035}" xr6:coauthVersionLast="47" xr6:coauthVersionMax="47" xr10:uidLastSave="{00000000-0000-0000-0000-000000000000}"/>
  <bookViews>
    <workbookView xWindow="-108" yWindow="-108" windowWidth="23256" windowHeight="12456" xr2:uid="{ABB91DEC-286D-4023-BD96-658FA66E8287}"/>
  </bookViews>
  <sheets>
    <sheet name="CERTO" sheetId="1" r:id="rId1"/>
  </sheets>
  <definedNames>
    <definedName name="Ampliado">#REF!</definedName>
    <definedName name="Costes">#REF!</definedName>
    <definedName name="Datos">#REF!</definedName>
    <definedName name="Pesos">#REF!</definedName>
    <definedName name="Pesos_2">#REF!</definedName>
    <definedName name="Pesos2">#REF!</definedName>
    <definedName name="Typ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4" i="1"/>
  <c r="I16" i="1"/>
  <c r="I15" i="1"/>
  <c r="I14" i="1"/>
  <c r="F7" i="1"/>
  <c r="D6" i="1" l="1"/>
  <c r="D7" i="1" s="1"/>
  <c r="D8" i="1" s="1"/>
  <c r="H6" i="1"/>
  <c r="H5" i="1" s="1"/>
  <c r="H4" i="1" l="1"/>
  <c r="H3" i="1" s="1"/>
  <c r="D4" i="1"/>
  <c r="D5" i="1"/>
  <c r="H7" i="1"/>
  <c r="H8" i="1" s="1"/>
  <c r="D3" i="1" l="1"/>
</calcChain>
</file>

<file path=xl/sharedStrings.xml><?xml version="1.0" encoding="utf-8"?>
<sst xmlns="http://schemas.openxmlformats.org/spreadsheetml/2006/main" count="47" uniqueCount="40">
  <si>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</si>
  <si>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</si>
  <si>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</si>
  <si>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</si>
  <si>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</si>
  <si>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</si>
  <si>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</si>
  <si>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</si>
  <si>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</si>
  <si>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</si>
  <si>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</si>
  <si>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</si>
  <si>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</si>
  <si>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</si>
  <si>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</si>
  <si>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</si>
  <si>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</si>
  <si>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</si>
  <si>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</si>
  <si>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</si>
  <si>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</si>
  <si>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</si>
  <si>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</si>
  <si>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</si>
  <si>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</si>
  <si>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</si>
  <si>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ud</t>
  </si>
  <si>
    <t>2</t>
  </si>
  <si>
    <t>GTO</t>
  </si>
  <si>
    <t>GASTO</t>
  </si>
  <si>
    <t>2.1</t>
  </si>
  <si>
    <t>MTO</t>
  </si>
  <si>
    <t>Licencias Año 2026</t>
  </si>
  <si>
    <t>Licencias Año 2027</t>
  </si>
  <si>
    <t>Licencias Año 2028</t>
  </si>
  <si>
    <t>Año1</t>
  </si>
  <si>
    <t>Año2</t>
  </si>
  <si>
    <t>Subsripciones Liferay 26-28</t>
  </si>
  <si>
    <t xml:space="preserve">Base Imponible (sin IVA)
</t>
  </si>
  <si>
    <r>
      <t xml:space="preserve">% Beneficio Industrial
</t>
    </r>
    <r>
      <rPr>
        <i/>
        <sz val="9"/>
        <color theme="1"/>
        <rFont val="Aptos Narrow"/>
        <family val="2"/>
        <scheme val="minor"/>
      </rPr>
      <t>A efectos de este excel de oferta, se considera 0% de Gastos Generales y Beneficio Industrial ya que el 9% de Gastos Generales y el 6% de Beneficio Industrial correspondientes al desglose del presupuesto de licitación se encuentran incluidos en los precios unitarios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</si>
</sst>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i/>
      <sz val="9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0" fontId="4" fillId="0" borderId="6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3" fillId="3" borderId="3" xfId="0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3" borderId="8" xfId="0" applyNumberFormat="1" applyFont="1" applyFill="1" applyBorder="1"/>
    <xf numFmtId="9" fontId="4" fillId="4" borderId="6" xfId="0" quotePrefix="1" applyNumberFormat="1" applyFont="1" applyFill="1" applyBorder="1"/>
    <xf numFmtId="4" fontId="3" fillId="4" borderId="7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" fontId="4" fillId="0" borderId="0" xfId="0" applyNumberFormat="1" applyFont="1"/>
    <xf numFmtId="4" fontId="4" fillId="5" borderId="0" xfId="0" applyNumberFormat="1" applyFont="1" applyFill="1" applyProtection="1">
      <protection locked="0"/>
    </xf>
    <xf numFmtId="4" fontId="4" fillId="3" borderId="0" xfId="0" applyNumberFormat="1" applyFont="1" applyFill="1"/>
    <xf numFmtId="49" fontId="4" fillId="0" borderId="0" xfId="0" applyNumberFormat="1" applyFont="1" applyAlignment="1">
      <alignment horizontal="right"/>
    </xf>
    <xf numFmtId="1" fontId="4" fillId="0" borderId="0" xfId="0" applyNumberFormat="1" applyFont="1"/>
    <xf numFmtId="4" fontId="0" fillId="3" borderId="0" xfId="0" applyNumberFormat="1" applyFill="1"/>
    <xf numFmtId="49" fontId="3" fillId="3" borderId="3" xfId="0" applyNumberFormat="1" applyFont="1" applyFill="1" applyBorder="1" applyAlignment="1">
      <alignment wrapText="1"/>
    </xf>
    <xf numFmtId="10" fontId="4" fillId="3" borderId="6" xfId="0" quotePrefix="1" applyNumberFormat="1" applyFont="1" applyFill="1" applyBorder="1"/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5C4A7DE7-330A-4F7C-ACD8-F359AF1543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1F971AB-B09F-4DFE-901B-2851BF5DB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D17B-805F-41AC-A17E-16B12EB26846}">
  <dimension ref="A1:K16"/>
  <sheetViews>
    <sheetView tabSelected="1" zoomScale="120" zoomScaleNormal="120" workbookViewId="0">
      <selection activeCell="F4" sqref="F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11" ht="15" thickBot="1" x14ac:dyDescent="0.35">
      <c r="D1" s="1" t="s">
        <v>0</v>
      </c>
      <c r="H1" s="1" t="s">
        <v>1</v>
      </c>
    </row>
    <row r="2" spans="1:11" ht="15" thickBot="1" x14ac:dyDescent="0.35">
      <c r="A2" s="4" t="s">
        <v>2</v>
      </c>
      <c r="B2" s="5">
        <v>1</v>
      </c>
    </row>
    <row r="3" spans="1:11" ht="15" customHeight="1" thickBot="1" x14ac:dyDescent="0.35">
      <c r="A3" s="32" t="s">
        <v>3</v>
      </c>
      <c r="B3" s="33"/>
      <c r="C3" s="34"/>
      <c r="D3" s="6">
        <f>D6-D4-D5</f>
        <v>223294.5</v>
      </c>
      <c r="E3" s="32" t="s">
        <v>4</v>
      </c>
      <c r="F3" s="33"/>
      <c r="G3" s="34"/>
      <c r="H3" s="6">
        <f>H6-H4-H5</f>
        <v>0</v>
      </c>
    </row>
    <row r="4" spans="1:11" ht="111.6" thickBot="1" x14ac:dyDescent="0.35">
      <c r="A4" s="28" t="s">
        <v>39</v>
      </c>
      <c r="B4" s="8">
        <v>0</v>
      </c>
      <c r="C4" s="9" t="s">
        <v>5</v>
      </c>
      <c r="D4" s="10">
        <f>ROUND(ROUND($D$6/1.15,2)*B4,2)</f>
        <v>0</v>
      </c>
      <c r="E4" s="11" t="s">
        <v>6</v>
      </c>
      <c r="F4" s="29">
        <v>0</v>
      </c>
      <c r="G4" s="9" t="s">
        <v>5</v>
      </c>
      <c r="H4" s="10">
        <f>ROUND(ROUND($H$6/(1+$F$4+$F$5),2)*F4,2)</f>
        <v>0</v>
      </c>
    </row>
    <row r="5" spans="1:11" ht="15" thickBot="1" x14ac:dyDescent="0.35">
      <c r="A5" s="7" t="s">
        <v>7</v>
      </c>
      <c r="B5" s="8">
        <v>0</v>
      </c>
      <c r="C5" s="9" t="s">
        <v>8</v>
      </c>
      <c r="D5" s="10">
        <f>ROUND(ROUND($D$6/1.15,2)*B5,2)</f>
        <v>0</v>
      </c>
      <c r="E5" s="11" t="s">
        <v>9</v>
      </c>
      <c r="F5" s="29">
        <v>0</v>
      </c>
      <c r="G5" s="9" t="s">
        <v>8</v>
      </c>
      <c r="H5" s="10">
        <f>ROUND(ROUND($H$6/(1+$F$4+$F$5),2)*F5,2)</f>
        <v>0</v>
      </c>
    </row>
    <row r="6" spans="1:11" ht="15" thickBot="1" x14ac:dyDescent="0.35">
      <c r="A6" s="32" t="s">
        <v>38</v>
      </c>
      <c r="B6" s="35"/>
      <c r="C6" s="36"/>
      <c r="D6" s="10">
        <f>SUM(G:G)</f>
        <v>223294.5</v>
      </c>
      <c r="E6" s="37" t="s">
        <v>10</v>
      </c>
      <c r="F6" s="35"/>
      <c r="G6" s="36"/>
      <c r="H6" s="10">
        <f>SUM(I:I)</f>
        <v>0</v>
      </c>
    </row>
    <row r="7" spans="1:11" ht="15" thickBot="1" x14ac:dyDescent="0.35">
      <c r="A7" s="12" t="s">
        <v>11</v>
      </c>
      <c r="B7" s="13">
        <v>0.21</v>
      </c>
      <c r="C7" s="9" t="s">
        <v>12</v>
      </c>
      <c r="D7" s="10">
        <f>ROUND($D$6*B7,2)</f>
        <v>46891.85</v>
      </c>
      <c r="E7" s="14" t="s">
        <v>11</v>
      </c>
      <c r="F7" s="15">
        <f>B7</f>
        <v>0.21</v>
      </c>
      <c r="G7" s="9" t="s">
        <v>12</v>
      </c>
      <c r="H7" s="10">
        <f>ROUND($H$6*F7,2)</f>
        <v>0</v>
      </c>
    </row>
    <row r="8" spans="1:11" ht="15" thickBot="1" x14ac:dyDescent="0.35">
      <c r="A8" s="38" t="s">
        <v>13</v>
      </c>
      <c r="B8" s="39"/>
      <c r="C8" s="40"/>
      <c r="D8" s="16">
        <f>SUM(D6:D7)</f>
        <v>270186.34999999998</v>
      </c>
      <c r="E8" s="38" t="s">
        <v>14</v>
      </c>
      <c r="F8" s="39"/>
      <c r="G8" s="40"/>
      <c r="H8" s="16">
        <f>SUM(H6:H7)</f>
        <v>0</v>
      </c>
    </row>
    <row r="9" spans="1:11" ht="15" thickBot="1" x14ac:dyDescent="0.35"/>
    <row r="10" spans="1:11" ht="15" thickBot="1" x14ac:dyDescent="0.35">
      <c r="A10" s="17"/>
      <c r="F10" s="30" t="s">
        <v>15</v>
      </c>
      <c r="G10" s="31"/>
      <c r="H10" s="30" t="s">
        <v>16</v>
      </c>
      <c r="I10" s="31"/>
    </row>
    <row r="11" spans="1:11" x14ac:dyDescent="0.3">
      <c r="A11" s="18" t="s">
        <v>17</v>
      </c>
      <c r="B11" s="18" t="s">
        <v>18</v>
      </c>
      <c r="C11" s="18" t="s">
        <v>19</v>
      </c>
      <c r="D11" s="18" t="s">
        <v>20</v>
      </c>
      <c r="E11" s="19" t="s">
        <v>21</v>
      </c>
      <c r="F11" s="19" t="s">
        <v>22</v>
      </c>
      <c r="G11" s="18" t="s">
        <v>23</v>
      </c>
      <c r="H11" s="18" t="s">
        <v>24</v>
      </c>
      <c r="I11" s="18" t="s">
        <v>25</v>
      </c>
    </row>
    <row r="12" spans="1:11" x14ac:dyDescent="0.3">
      <c r="A12" s="20" t="s">
        <v>27</v>
      </c>
      <c r="B12" s="20" t="s">
        <v>28</v>
      </c>
      <c r="C12" s="21" t="s">
        <v>29</v>
      </c>
      <c r="D12" s="20"/>
      <c r="E12" s="22"/>
      <c r="F12" s="22"/>
      <c r="H12" s="22"/>
      <c r="I12" s="22"/>
      <c r="K12" s="22"/>
    </row>
    <row r="13" spans="1:11" x14ac:dyDescent="0.3">
      <c r="A13" s="20" t="s">
        <v>30</v>
      </c>
      <c r="B13" s="20" t="s">
        <v>31</v>
      </c>
      <c r="C13" s="21" t="s">
        <v>37</v>
      </c>
      <c r="D13" s="20"/>
      <c r="E13" s="22"/>
      <c r="F13" s="22"/>
      <c r="H13" s="22"/>
      <c r="I13" s="22"/>
      <c r="K13" s="22"/>
    </row>
    <row r="14" spans="1:11" x14ac:dyDescent="0.3">
      <c r="A14" s="20"/>
      <c r="B14" s="25" t="s">
        <v>35</v>
      </c>
      <c r="C14" s="21" t="s">
        <v>32</v>
      </c>
      <c r="D14" s="26" t="s">
        <v>26</v>
      </c>
      <c r="E14" s="22">
        <v>1</v>
      </c>
      <c r="F14" s="27">
        <v>74431.5</v>
      </c>
      <c r="G14" s="27">
        <f>E14*F14</f>
        <v>74431.5</v>
      </c>
      <c r="H14" s="23"/>
      <c r="I14" s="24">
        <f t="shared" ref="I14:I16" si="0">ROUND(E14*H14,2)</f>
        <v>0</v>
      </c>
      <c r="K14" s="22"/>
    </row>
    <row r="15" spans="1:11" x14ac:dyDescent="0.3">
      <c r="A15" s="20"/>
      <c r="B15" s="25" t="s">
        <v>36</v>
      </c>
      <c r="C15" s="21" t="s">
        <v>33</v>
      </c>
      <c r="D15" s="26" t="s">
        <v>26</v>
      </c>
      <c r="E15" s="22">
        <v>1</v>
      </c>
      <c r="F15" s="27">
        <v>74431.5</v>
      </c>
      <c r="G15" s="27">
        <f t="shared" ref="G15:G16" si="1">E15*F15</f>
        <v>74431.5</v>
      </c>
      <c r="H15" s="23"/>
      <c r="I15" s="24">
        <f t="shared" si="0"/>
        <v>0</v>
      </c>
      <c r="K15" s="22"/>
    </row>
    <row r="16" spans="1:11" x14ac:dyDescent="0.3">
      <c r="A16" s="20"/>
      <c r="B16" s="25" t="s">
        <v>36</v>
      </c>
      <c r="C16" s="21" t="s">
        <v>34</v>
      </c>
      <c r="D16" s="26" t="s">
        <v>26</v>
      </c>
      <c r="E16" s="22">
        <v>1</v>
      </c>
      <c r="F16" s="27">
        <v>74431.5</v>
      </c>
      <c r="G16" s="27">
        <f t="shared" si="1"/>
        <v>74431.5</v>
      </c>
      <c r="H16" s="23"/>
      <c r="I16" s="24">
        <f t="shared" si="0"/>
        <v>0</v>
      </c>
      <c r="K16" s="22"/>
    </row>
  </sheetData>
  <sheetProtection algorithmName="SHA-512" hashValue="n/tjm6Dbl8fSzFK52Nxnl3waHpMN0HdvusFLwRjU+TSxi/GnrBQG2AGEM9ni40Hy9CFVYZA6sYgsj8K2xaFS7A==" saltValue="G86bbiEDyG6bFIaWns0E+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302" ma:contentTypeDescription="Crear nuevo documento." ma:contentTypeScope="" ma:versionID="6803e5b4e2268c3df938bb3d858e21e4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ZEZVXQHEZRP4-558276571-90433</_dlc_DocId>
    <_dlc_DocIdUrl xmlns="c267183c-d7e5-44d0-9a28-6883cf5fe4d7">
      <Url>https://espacios.metromadrid.es/sda/Proyectos/_layouts/15/DocIdRedir.aspx?ID=ZEZVXQHEZRP4-558276571-90433</Url>
      <Description>ZEZVXQHEZRP4-558276571-90433</Description>
    </_dlc_DocIdUrl>
    <TaxCatchAll xmlns="c267183c-d7e5-44d0-9a28-6883cf5fe4d7"/>
    <Tipo_x0020_de_x0020_documento xmlns="bacb354c-e7f2-49fa-a48e-f1857a165e78" xsi:nil="true"/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Fecha_x0020_ xmlns="bacb354c-e7f2-49fa-a48e-f1857a165e78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PolicyDirtyBag xmlns="microsoft.office.server.policy.changes">
  <Microsoft.Office.RecordsManagement.PolicyFeatures.PolicyLabel op="Delete"/>
</PolicyDirtyBag>
</file>

<file path=customXml/itemProps1.xml><?xml version="1.0" encoding="utf-8"?>
<ds:datastoreItem xmlns:ds="http://schemas.openxmlformats.org/officeDocument/2006/customXml" ds:itemID="{4907C029-266D-4020-AEA8-DB8A2D1E548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8D1AA0D-F371-4CE3-A596-F4352C9C08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98E8AE-0C7C-4CE2-8242-3CB5A2A2A818}">
  <ds:schemaRefs>
    <ds:schemaRef ds:uri="bacb354c-e7f2-49fa-a48e-f1857a165e78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  <ds:schemaRef ds:uri="c267183c-d7e5-44d0-9a28-6883cf5fe4d7"/>
    <ds:schemaRef ds:uri="http://schemas.openxmlformats.org/package/2006/metadata/core-properties"/>
    <ds:schemaRef ds:uri="c4a6cc1e-42bf-475f-8c44-5294e8a8457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8061E44-7B5A-44C3-B70A-34C24AA9FFD1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67CB0C89-C2A7-4E27-A0C9-7DE25F0853CE}">
  <ds:schemaRefs>
    <ds:schemaRef ds:uri="microsoft.office.server.policy.chang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2025-01-31T12:53:06Z</dcterms:created>
  <dcterms:modified xsi:type="dcterms:W3CDTF">2025-05-08T11:20:57Z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0x01010040BF027305BBB443B3C08E3FE08CFD86</vt:lpwstr>
  </property>
  <property fmtid="{D5CDD505-2E9C-101B-9397-08002B2CF9AE}" pid="4" name="_dlc_DocIdItemGuid">
    <vt:lpwstr>51000e04-a390-4367-863b-8c83d392e906</vt:lpwstr>
  </property>
</Properties>
</file>