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66925"/>
  <xr:revisionPtr revIDLastSave="0" documentId="8_{1B16A603-2BA5-43E3-A16F-33AC2430CD92}" xr6:coauthVersionLast="47" xr6:coauthVersionMax="47" xr10:uidLastSave="{00000000-0000-0000-0000-000000000000}"/>
  <bookViews>
    <workbookView xWindow="-110" yWindow="-110" windowWidth="19420" windowHeight="10300" xr2:uid="{F043CD35-4EC0-4E73-B105-4F3FF39130F0}"/>
  </bookViews>
  <sheets>
    <sheet name="CERTO" sheetId="1" r:id="rId1"/>
    <sheet name="Matriz de Costes" sheetId="4" r:id="rId2"/>
    <sheet name="Glosario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4" l="1"/>
  <c r="F23" i="4"/>
  <c r="F5" i="1"/>
  <c r="F4" i="1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3" i="4"/>
  <c r="F4" i="4"/>
  <c r="F5" i="4"/>
  <c r="F6" i="4"/>
  <c r="F7" i="4"/>
  <c r="H7" i="4" s="1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3" i="4"/>
  <c r="E21" i="4"/>
  <c r="E20" i="4"/>
  <c r="E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" i="4"/>
  <c r="H20" i="4" l="1"/>
  <c r="H19" i="4"/>
  <c r="H15" i="1"/>
  <c r="H10" i="4"/>
  <c r="H9" i="4"/>
  <c r="H8" i="4"/>
  <c r="H14" i="1"/>
  <c r="I14" i="1" s="1"/>
  <c r="H2" i="4"/>
  <c r="H23" i="4"/>
  <c r="H21" i="4"/>
  <c r="H3" i="4"/>
  <c r="H18" i="4"/>
  <c r="H6" i="4"/>
  <c r="H17" i="4"/>
  <c r="H5" i="4"/>
  <c r="H16" i="4"/>
  <c r="H4" i="4"/>
  <c r="H15" i="4"/>
  <c r="H14" i="4"/>
  <c r="H13" i="4"/>
  <c r="H12" i="4"/>
  <c r="H11" i="4"/>
  <c r="D6" i="1"/>
  <c r="D3" i="1"/>
  <c r="H22" i="4" l="1"/>
  <c r="H24" i="4"/>
  <c r="G14" i="1"/>
  <c r="I15" i="1" l="1"/>
  <c r="G15" i="1"/>
  <c r="H3" i="1" l="1"/>
  <c r="D5" i="1"/>
  <c r="D4" i="1"/>
  <c r="F7" i="1"/>
  <c r="H5" i="1" l="1"/>
  <c r="H4" i="1" l="1"/>
  <c r="H6" i="1" s="1"/>
  <c r="D7" i="1"/>
  <c r="D8" i="1" s="1"/>
  <c r="H7" i="1" l="1"/>
  <c r="H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7" authorId="0" shapeId="0" xr:uid="{6F7D2EE7-A10E-40F5-B1B0-05C1F0C6D00E}">
      <text>
        <r>
          <rPr>
            <sz val="9"/>
            <color indexed="81"/>
            <rFont val="Tahoma"/>
            <family val="2"/>
          </rPr>
          <t>Días naturales de vigencia de contrato (4 años)</t>
        </r>
      </text>
    </comment>
    <comment ref="A28" authorId="0" shapeId="0" xr:uid="{E674B303-A237-4321-82C2-F7B1026ADD37}">
      <text>
        <r>
          <rPr>
            <sz val="9"/>
            <color indexed="81"/>
            <rFont val="Tahoma"/>
            <family val="2"/>
          </rPr>
          <t>Días de vigencia del contrato de servicio Soporte Nivel N1, desde su inicio previsto (23/09/2027) a su finalización prevista (05/02/2030)</t>
        </r>
      </text>
    </comment>
  </commentList>
</comments>
</file>

<file path=xl/sharedStrings.xml><?xml version="1.0" encoding="utf-8"?>
<sst xmlns="http://schemas.openxmlformats.org/spreadsheetml/2006/main" count="86" uniqueCount="69">
  <si>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</si>
  <si>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</si>
  <si>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</si>
  <si>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</si>
  <si>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</si>
  <si>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</si>
  <si>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</si>
  <si>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</si>
  <si>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</si>
  <si>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</si>
  <si>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</si>
  <si>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</si>
  <si>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</si>
  <si>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</si>
  <si>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</si>
  <si>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</si>
  <si>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</si>
  <si>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</si>
  <si>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</si>
  <si>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</si>
  <si>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</si>
  <si>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</si>
  <si>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</si>
  <si>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</si>
  <si>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</si>
  <si>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</si>
  <si>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</si>
  <si>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</si>
  <si>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</si>
  <si>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T1</t>
  </si>
  <si>
    <t>1.1</t>
  </si>
  <si>
    <t>C1</t>
  </si>
  <si>
    <t>ud</t>
  </si>
  <si>
    <t>Campos a rellenar por Metro</t>
  </si>
  <si>
    <t>Campos a rellenar por el ofertante</t>
  </si>
  <si>
    <t>Campos calculados</t>
  </si>
  <si>
    <t>SOPORTE PLATAFORMA INFORMÁTICA CLIENTE</t>
  </si>
  <si>
    <t>Facturaciones mensuales soporte, mantenimiento y evolución</t>
  </si>
  <si>
    <t>Total Coste del Mantenimiento del Equipamiento</t>
  </si>
  <si>
    <t>Total Coste Medios Humanos</t>
  </si>
  <si>
    <t>Técnico</t>
  </si>
  <si>
    <t>Planificador</t>
  </si>
  <si>
    <t>Apoyo Técnico Contractual</t>
  </si>
  <si>
    <t>Técnico de Licencias</t>
  </si>
  <si>
    <t>Maquetador</t>
  </si>
  <si>
    <t>Transportista</t>
  </si>
  <si>
    <t>Logístico</t>
  </si>
  <si>
    <t>GEIM</t>
  </si>
  <si>
    <t>Homologación del Puesto Cliente</t>
  </si>
  <si>
    <t>Gestión y Distribución Centralizada</t>
  </si>
  <si>
    <t>Técnico de Informes</t>
  </si>
  <si>
    <t>Técnico de Calidad</t>
  </si>
  <si>
    <t>Técnicos Especialistas</t>
  </si>
  <si>
    <t>Coordinador técnico</t>
  </si>
  <si>
    <t>Oficina de Gestión</t>
  </si>
  <si>
    <t>Responsable de Servicio</t>
  </si>
  <si>
    <t>Importe Jornada</t>
  </si>
  <si>
    <t>Nº Técnicos Ofertados</t>
  </si>
  <si>
    <t>Roles</t>
  </si>
  <si>
    <t>Grupos Exigidos en PPT</t>
  </si>
  <si>
    <t>Total Jornadas Contrato</t>
  </si>
  <si>
    <t>Días naturales de Vigencia Contrato Soporte Nivel N1</t>
  </si>
  <si>
    <t>Soporte Técnico N1</t>
  </si>
  <si>
    <t>Mensualidad de facturación sin Soporte Técnico N1</t>
  </si>
  <si>
    <t>Total Jornadas Contrato con Beneficio Industrial y Gastos Generales Ofertados</t>
  </si>
  <si>
    <t>Importe total de la Oferta (debe coincidir con el Importe Ofertado (sin IVA) de la Oferta Económica)</t>
  </si>
  <si>
    <t>Días naturales de Vigencia Contrato</t>
  </si>
  <si>
    <t>Mensualidad de facturación Soporte Técnico N1</t>
  </si>
  <si>
    <t>Soporte Técnico N2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</si>
</sst>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"/>
    <numFmt numFmtId="165" formatCode="#,##0.00\ &quot;€&quot;"/>
  </numFmts>
  <fonts count="1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indexed="81"/>
      <name val="Tahoma"/>
      <family val="2"/>
    </font>
    <font>
      <sz val="9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3" fillId="0" borderId="0" xfId="0" applyFont="1"/>
    <xf numFmtId="1" fontId="5" fillId="3" borderId="12" xfId="0" applyNumberFormat="1" applyFont="1" applyFill="1" applyBorder="1" applyProtection="1">
      <protection locked="0"/>
    </xf>
    <xf numFmtId="1" fontId="5" fillId="3" borderId="9" xfId="0" applyNumberFormat="1" applyFont="1" applyFill="1" applyBorder="1" applyProtection="1">
      <protection locked="0"/>
    </xf>
    <xf numFmtId="1" fontId="5" fillId="3" borderId="11" xfId="0" applyNumberFormat="1" applyFont="1" applyFill="1" applyBorder="1" applyProtection="1">
      <protection locked="0"/>
    </xf>
    <xf numFmtId="0" fontId="0" fillId="0" borderId="9" xfId="0" applyBorder="1"/>
    <xf numFmtId="4" fontId="3" fillId="3" borderId="9" xfId="0" applyNumberFormat="1" applyFont="1" applyFill="1" applyBorder="1" applyProtection="1">
      <protection locked="0"/>
    </xf>
    <xf numFmtId="4" fontId="3" fillId="6" borderId="9" xfId="0" applyNumberFormat="1" applyFont="1" applyFill="1" applyBorder="1"/>
    <xf numFmtId="1" fontId="5" fillId="3" borderId="14" xfId="0" applyNumberFormat="1" applyFont="1" applyFill="1" applyBorder="1" applyProtection="1">
      <protection locked="0"/>
    </xf>
    <xf numFmtId="4" fontId="3" fillId="6" borderId="0" xfId="0" applyNumberFormat="1" applyFont="1" applyFill="1"/>
    <xf numFmtId="165" fontId="11" fillId="3" borderId="10" xfId="0" applyNumberFormat="1" applyFont="1" applyFill="1" applyBorder="1" applyProtection="1">
      <protection locked="0"/>
    </xf>
    <xf numFmtId="10" fontId="5" fillId="3" borderId="14" xfId="0" applyNumberFormat="1" applyFont="1" applyFill="1" applyBorder="1" applyProtection="1">
      <protection locked="0"/>
    </xf>
    <xf numFmtId="165" fontId="7" fillId="6" borderId="10" xfId="0" applyNumberFormat="1" applyFont="1" applyFill="1" applyBorder="1"/>
    <xf numFmtId="0" fontId="5" fillId="0" borderId="0" xfId="0" applyFont="1"/>
    <xf numFmtId="0" fontId="6" fillId="0" borderId="0" xfId="0" applyFont="1" applyAlignment="1">
      <alignment horizontal="left" wrapText="1"/>
    </xf>
    <xf numFmtId="0" fontId="5" fillId="0" borderId="9" xfId="0" applyFont="1" applyBorder="1"/>
    <xf numFmtId="1" fontId="5" fillId="0" borderId="9" xfId="0" applyNumberFormat="1" applyFont="1" applyBorder="1"/>
    <xf numFmtId="2" fontId="5" fillId="0" borderId="0" xfId="0" applyNumberFormat="1" applyFont="1"/>
    <xf numFmtId="3" fontId="5" fillId="0" borderId="0" xfId="0" applyNumberFormat="1" applyFont="1"/>
    <xf numFmtId="0" fontId="6" fillId="0" borderId="0" xfId="0" applyFont="1"/>
    <xf numFmtId="10" fontId="5" fillId="6" borderId="11" xfId="0" applyNumberFormat="1" applyFont="1" applyFill="1" applyBorder="1"/>
    <xf numFmtId="165" fontId="7" fillId="6" borderId="4" xfId="0" applyNumberFormat="1" applyFont="1" applyFill="1" applyBorder="1"/>
    <xf numFmtId="165" fontId="7" fillId="6" borderId="17" xfId="0" applyNumberFormat="1" applyFont="1" applyFill="1" applyBorder="1"/>
    <xf numFmtId="4" fontId="5" fillId="6" borderId="12" xfId="0" applyNumberFormat="1" applyFont="1" applyFill="1" applyBorder="1"/>
    <xf numFmtId="10" fontId="5" fillId="6" borderId="12" xfId="0" applyNumberFormat="1" applyFont="1" applyFill="1" applyBorder="1"/>
    <xf numFmtId="165" fontId="5" fillId="6" borderId="20" xfId="0" applyNumberFormat="1" applyFont="1" applyFill="1" applyBorder="1"/>
    <xf numFmtId="4" fontId="5" fillId="6" borderId="9" xfId="0" applyNumberFormat="1" applyFont="1" applyFill="1" applyBorder="1"/>
    <xf numFmtId="10" fontId="5" fillId="6" borderId="9" xfId="0" applyNumberFormat="1" applyFont="1" applyFill="1" applyBorder="1"/>
    <xf numFmtId="165" fontId="5" fillId="6" borderId="23" xfId="0" applyNumberFormat="1" applyFont="1" applyFill="1" applyBorder="1"/>
    <xf numFmtId="4" fontId="5" fillId="6" borderId="11" xfId="0" applyNumberFormat="1" applyFont="1" applyFill="1" applyBorder="1"/>
    <xf numFmtId="165" fontId="5" fillId="6" borderId="21" xfId="0" applyNumberFormat="1" applyFont="1" applyFill="1" applyBorder="1"/>
    <xf numFmtId="165" fontId="5" fillId="0" borderId="0" xfId="0" applyNumberFormat="1" applyFont="1"/>
    <xf numFmtId="165" fontId="5" fillId="6" borderId="19" xfId="0" applyNumberFormat="1" applyFont="1" applyFill="1" applyBorder="1"/>
    <xf numFmtId="4" fontId="5" fillId="6" borderId="14" xfId="0" applyNumberFormat="1" applyFont="1" applyFill="1" applyBorder="1"/>
    <xf numFmtId="0" fontId="8" fillId="0" borderId="13" xfId="0" applyFont="1" applyBorder="1" applyAlignment="1">
      <alignment vertical="center" wrapText="1"/>
    </xf>
    <xf numFmtId="0" fontId="5" fillId="0" borderId="14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12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5" fillId="0" borderId="11" xfId="0" applyFont="1" applyBorder="1" applyAlignment="1">
      <alignment horizontal="left" wrapText="1"/>
    </xf>
    <xf numFmtId="0" fontId="5" fillId="0" borderId="9" xfId="0" applyFont="1" applyBorder="1" applyAlignment="1">
      <alignment horizontal="left"/>
    </xf>
    <xf numFmtId="4" fontId="9" fillId="5" borderId="2" xfId="0" applyNumberFormat="1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/>
    </xf>
    <xf numFmtId="4" fontId="7" fillId="5" borderId="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165" fontId="5" fillId="3" borderId="14" xfId="0" applyNumberFormat="1" applyFont="1" applyFill="1" applyBorder="1" applyProtection="1">
      <protection locked="0"/>
    </xf>
    <xf numFmtId="165" fontId="5" fillId="3" borderId="12" xfId="0" applyNumberFormat="1" applyFont="1" applyFill="1" applyBorder="1" applyProtection="1">
      <protection locked="0"/>
    </xf>
    <xf numFmtId="165" fontId="5" fillId="3" borderId="9" xfId="0" applyNumberFormat="1" applyFont="1" applyFill="1" applyBorder="1" applyProtection="1">
      <protection locked="0"/>
    </xf>
    <xf numFmtId="165" fontId="5" fillId="3" borderId="11" xfId="0" applyNumberFormat="1" applyFont="1" applyFill="1" applyBorder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6" borderId="3" xfId="0" applyNumberFormat="1" applyFont="1" applyFill="1" applyBorder="1"/>
    <xf numFmtId="49" fontId="4" fillId="6" borderId="1" xfId="0" applyNumberFormat="1" applyFont="1" applyFill="1" applyBorder="1"/>
    <xf numFmtId="10" fontId="3" fillId="0" borderId="4" xfId="0" quotePrefix="1" applyNumberFormat="1" applyFont="1" applyBorder="1"/>
    <xf numFmtId="49" fontId="3" fillId="6" borderId="2" xfId="0" applyNumberFormat="1" applyFont="1" applyFill="1" applyBorder="1"/>
    <xf numFmtId="4" fontId="3" fillId="6" borderId="2" xfId="0" applyNumberFormat="1" applyFont="1" applyFill="1" applyBorder="1"/>
    <xf numFmtId="4" fontId="4" fillId="6" borderId="1" xfId="0" applyNumberFormat="1" applyFont="1" applyFill="1" applyBorder="1"/>
    <xf numFmtId="10" fontId="3" fillId="4" borderId="4" xfId="0" quotePrefix="1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6" borderId="5" xfId="0" applyNumberFormat="1" applyFont="1" applyFill="1" applyBorder="1"/>
    <xf numFmtId="9" fontId="3" fillId="6" borderId="4" xfId="0" quotePrefix="1" applyNumberFormat="1" applyFont="1" applyFill="1" applyBorder="1"/>
    <xf numFmtId="4" fontId="4" fillId="6" borderId="2" xfId="0" applyNumberFormat="1" applyFont="1" applyFill="1" applyBorder="1"/>
    <xf numFmtId="0" fontId="2" fillId="6" borderId="0" xfId="0" applyFont="1" applyFill="1"/>
    <xf numFmtId="4" fontId="2" fillId="6" borderId="0" xfId="0" applyNumberFormat="1" applyFont="1" applyFill="1"/>
    <xf numFmtId="49" fontId="3" fillId="0" borderId="0" xfId="0" applyNumberFormat="1" applyFont="1"/>
    <xf numFmtId="4" fontId="3" fillId="0" borderId="0" xfId="0" applyNumberFormat="1" applyFont="1"/>
    <xf numFmtId="1" fontId="3" fillId="0" borderId="0" xfId="0" applyNumberFormat="1" applyFont="1"/>
    <xf numFmtId="4" fontId="0" fillId="6" borderId="0" xfId="0" applyNumberFormat="1" applyFill="1"/>
    <xf numFmtId="0" fontId="2" fillId="6" borderId="1" xfId="0" applyFont="1" applyFill="1" applyBorder="1" applyAlignment="1">
      <alignment horizontal="center" vertical="top"/>
    </xf>
    <xf numFmtId="0" fontId="2" fillId="6" borderId="7" xfId="0" applyFont="1" applyFill="1" applyBorder="1" applyAlignment="1">
      <alignment horizontal="center" vertical="top"/>
    </xf>
    <xf numFmtId="49" fontId="4" fillId="6" borderId="1" xfId="0" applyNumberFormat="1" applyFont="1" applyFill="1" applyBorder="1" applyAlignment="1">
      <alignment horizontal="left" wrapText="1"/>
    </xf>
    <xf numFmtId="49" fontId="4" fillId="6" borderId="6" xfId="0" applyNumberFormat="1" applyFont="1" applyFill="1" applyBorder="1" applyAlignment="1">
      <alignment horizontal="left" wrapText="1"/>
    </xf>
    <xf numFmtId="49" fontId="4" fillId="6" borderId="7" xfId="0" applyNumberFormat="1" applyFont="1" applyFill="1" applyBorder="1" applyAlignment="1">
      <alignment horizontal="left" wrapText="1"/>
    </xf>
    <xf numFmtId="49" fontId="4" fillId="6" borderId="1" xfId="0" applyNumberFormat="1" applyFont="1" applyFill="1" applyBorder="1" applyAlignment="1">
      <alignment horizontal="left"/>
    </xf>
    <xf numFmtId="49" fontId="4" fillId="6" borderId="6" xfId="0" applyNumberFormat="1" applyFont="1" applyFill="1" applyBorder="1" applyAlignment="1">
      <alignment horizontal="left"/>
    </xf>
    <xf numFmtId="49" fontId="4" fillId="6" borderId="7" xfId="0" applyNumberFormat="1" applyFont="1" applyFill="1" applyBorder="1" applyAlignment="1">
      <alignment horizontal="left"/>
    </xf>
    <xf numFmtId="49" fontId="2" fillId="6" borderId="1" xfId="0" applyNumberFormat="1" applyFont="1" applyFill="1" applyBorder="1" applyAlignment="1">
      <alignment horizontal="left"/>
    </xf>
    <xf numFmtId="49" fontId="2" fillId="6" borderId="6" xfId="0" applyNumberFormat="1" applyFont="1" applyFill="1" applyBorder="1" applyAlignment="1">
      <alignment horizontal="left"/>
    </xf>
    <xf numFmtId="49" fontId="2" fillId="6" borderId="7" xfId="0" applyNumberFormat="1" applyFont="1" applyFill="1" applyBorder="1" applyAlignment="1">
      <alignment horizontal="left"/>
    </xf>
    <xf numFmtId="0" fontId="8" fillId="0" borderId="16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wrapText="1"/>
    </xf>
    <xf numFmtId="0" fontId="6" fillId="0" borderId="24" xfId="0" applyFont="1" applyBorder="1" applyAlignment="1">
      <alignment horizontal="left" wrapText="1"/>
    </xf>
    <xf numFmtId="0" fontId="6" fillId="0" borderId="26" xfId="0" applyFont="1" applyBorder="1" applyAlignment="1">
      <alignment horizontal="left" wrapText="1"/>
    </xf>
    <xf numFmtId="0" fontId="6" fillId="7" borderId="1" xfId="0" applyFont="1" applyFill="1" applyBorder="1" applyAlignment="1">
      <alignment horizontal="left" wrapText="1"/>
    </xf>
    <xf numFmtId="0" fontId="6" fillId="7" borderId="6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0" fontId="6" fillId="0" borderId="22" xfId="0" applyFont="1" applyBorder="1" applyAlignment="1">
      <alignment horizontal="left" wrapText="1"/>
    </xf>
    <xf numFmtId="0" fontId="8" fillId="0" borderId="15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15"/>
  <sheetViews>
    <sheetView tabSelected="1" zoomScaleNormal="100" workbookViewId="0">
      <selection activeCell="H28" sqref="H28"/>
    </sheetView>
  </sheetViews>
  <sheetFormatPr baseColWidth="10" defaultColWidth="11.453125" defaultRowHeight="14.5" x14ac:dyDescent="0.35"/>
  <cols>
    <col min="1" max="1" width="28.26953125" customWidth="1"/>
    <col min="2" max="2" width="12.1796875" bestFit="1" customWidth="1"/>
    <col min="3" max="3" width="56.453125" bestFit="1" customWidth="1"/>
    <col min="4" max="4" width="18.7265625" customWidth="1"/>
    <col min="5" max="5" width="28.7265625" style="52" customWidth="1"/>
    <col min="6" max="6" width="18" style="52" bestFit="1" customWidth="1"/>
    <col min="7" max="7" width="22.54296875" style="53" customWidth="1"/>
    <col min="8" max="8" width="19.7265625" bestFit="1" customWidth="1"/>
    <col min="9" max="9" width="18.7265625" style="52" customWidth="1"/>
    <col min="10" max="10" width="13.81640625" bestFit="1" customWidth="1"/>
    <col min="11" max="11" width="15.453125" bestFit="1" customWidth="1"/>
  </cols>
  <sheetData>
    <row r="1" spans="1:9" ht="15" thickBot="1" x14ac:dyDescent="0.4">
      <c r="D1" s="51" t="s">
        <v>0</v>
      </c>
      <c r="H1" s="51" t="s">
        <v>1</v>
      </c>
    </row>
    <row r="2" spans="1:9" ht="15" thickBot="1" x14ac:dyDescent="0.4">
      <c r="A2" s="54" t="s">
        <v>2</v>
      </c>
      <c r="B2" s="55">
        <v>1</v>
      </c>
    </row>
    <row r="3" spans="1:9" ht="15" customHeight="1" thickBot="1" x14ac:dyDescent="0.4">
      <c r="A3" s="76" t="s">
        <v>3</v>
      </c>
      <c r="B3" s="77"/>
      <c r="C3" s="78"/>
      <c r="D3" s="56">
        <f>SUM(G:G)</f>
        <v>11420433.6</v>
      </c>
      <c r="E3" s="76" t="s">
        <v>4</v>
      </c>
      <c r="F3" s="77"/>
      <c r="G3" s="78"/>
      <c r="H3" s="56">
        <f>SUM(I14:I15)</f>
        <v>0</v>
      </c>
    </row>
    <row r="4" spans="1:9" ht="15" customHeight="1" thickBot="1" x14ac:dyDescent="0.4">
      <c r="A4" s="57" t="s">
        <v>5</v>
      </c>
      <c r="B4" s="58">
        <v>0.06</v>
      </c>
      <c r="C4" s="59" t="s">
        <v>6</v>
      </c>
      <c r="D4" s="60">
        <f>ROUND($D$3*B4,2)</f>
        <v>685226.02</v>
      </c>
      <c r="E4" s="61" t="s">
        <v>7</v>
      </c>
      <c r="F4" s="62">
        <f>'Matriz de Costes'!F2</f>
        <v>0</v>
      </c>
      <c r="G4" s="59" t="s">
        <v>6</v>
      </c>
      <c r="H4" s="60">
        <f>ROUND($H$3*F4,2)</f>
        <v>0</v>
      </c>
    </row>
    <row r="5" spans="1:9" ht="15" thickBot="1" x14ac:dyDescent="0.4">
      <c r="A5" s="57" t="s">
        <v>8</v>
      </c>
      <c r="B5" s="58">
        <v>0.09</v>
      </c>
      <c r="C5" s="59" t="s">
        <v>9</v>
      </c>
      <c r="D5" s="60">
        <f>ROUND($D$3*B5,2)</f>
        <v>1027839.02</v>
      </c>
      <c r="E5" s="61" t="s">
        <v>10</v>
      </c>
      <c r="F5" s="62">
        <f>'Matriz de Costes'!G2</f>
        <v>0</v>
      </c>
      <c r="G5" s="59" t="s">
        <v>9</v>
      </c>
      <c r="H5" s="60">
        <f>ROUND($H$3*F5,2)</f>
        <v>0</v>
      </c>
    </row>
    <row r="6" spans="1:9" ht="15" thickBot="1" x14ac:dyDescent="0.4">
      <c r="A6" s="79" t="s">
        <v>11</v>
      </c>
      <c r="B6" s="80"/>
      <c r="C6" s="81"/>
      <c r="D6" s="60">
        <f>SUM(D3,D4,D5)</f>
        <v>13133498.639999999</v>
      </c>
      <c r="E6" s="79" t="s">
        <v>12</v>
      </c>
      <c r="F6" s="80"/>
      <c r="G6" s="81"/>
      <c r="H6" s="60">
        <f>SUM(H3:H5)</f>
        <v>0</v>
      </c>
    </row>
    <row r="7" spans="1:9" ht="15" thickBot="1" x14ac:dyDescent="0.4">
      <c r="A7" s="63" t="s">
        <v>13</v>
      </c>
      <c r="B7" s="64">
        <v>0.21</v>
      </c>
      <c r="C7" s="59" t="s">
        <v>14</v>
      </c>
      <c r="D7" s="60">
        <f>ROUND($D$6*B7,2)</f>
        <v>2758034.71</v>
      </c>
      <c r="E7" s="65" t="s">
        <v>13</v>
      </c>
      <c r="F7" s="66">
        <f>B7</f>
        <v>0.21</v>
      </c>
      <c r="G7" s="59" t="s">
        <v>14</v>
      </c>
      <c r="H7" s="60">
        <f>ROUND($H$6*F7,2)</f>
        <v>0</v>
      </c>
    </row>
    <row r="8" spans="1:9" ht="15" thickBot="1" x14ac:dyDescent="0.4">
      <c r="A8" s="82" t="s">
        <v>15</v>
      </c>
      <c r="B8" s="83"/>
      <c r="C8" s="84"/>
      <c r="D8" s="67">
        <f>SUM(D6:D7)</f>
        <v>15891533.349999998</v>
      </c>
      <c r="E8" s="82" t="s">
        <v>16</v>
      </c>
      <c r="F8" s="83"/>
      <c r="G8" s="84"/>
      <c r="H8" s="67">
        <f>SUM(H6:H7)</f>
        <v>0</v>
      </c>
    </row>
    <row r="9" spans="1:9" ht="15" thickBot="1" x14ac:dyDescent="0.4"/>
    <row r="10" spans="1:9" ht="15" thickBot="1" x14ac:dyDescent="0.4">
      <c r="F10" s="74" t="s">
        <v>17</v>
      </c>
      <c r="G10" s="75"/>
      <c r="H10" s="74" t="s">
        <v>18</v>
      </c>
      <c r="I10" s="75"/>
    </row>
    <row r="11" spans="1:9" x14ac:dyDescent="0.35">
      <c r="A11" s="68" t="s">
        <v>19</v>
      </c>
      <c r="B11" s="68" t="s">
        <v>20</v>
      </c>
      <c r="C11" s="68" t="s">
        <v>21</v>
      </c>
      <c r="D11" s="68" t="s">
        <v>22</v>
      </c>
      <c r="E11" s="69" t="s">
        <v>23</v>
      </c>
      <c r="F11" s="69" t="s">
        <v>24</v>
      </c>
      <c r="G11" s="68" t="s">
        <v>25</v>
      </c>
      <c r="H11" s="68" t="s">
        <v>26</v>
      </c>
      <c r="I11" s="68" t="s">
        <v>27</v>
      </c>
    </row>
    <row r="12" spans="1:9" x14ac:dyDescent="0.35">
      <c r="A12" s="70" t="s">
        <v>28</v>
      </c>
      <c r="B12" s="70" t="s">
        <v>29</v>
      </c>
      <c r="C12" s="70" t="s">
        <v>36</v>
      </c>
      <c r="D12" s="70"/>
      <c r="E12" s="71"/>
      <c r="F12" s="71"/>
      <c r="G12" s="71"/>
      <c r="H12" s="71"/>
      <c r="I12" s="71"/>
    </row>
    <row r="13" spans="1:9" x14ac:dyDescent="0.35">
      <c r="A13" s="70" t="s">
        <v>30</v>
      </c>
      <c r="B13" s="70" t="s">
        <v>31</v>
      </c>
      <c r="C13" s="70" t="s">
        <v>37</v>
      </c>
      <c r="D13" s="70"/>
      <c r="E13" s="71"/>
      <c r="F13" s="71"/>
      <c r="G13" s="71"/>
      <c r="H13" s="71"/>
      <c r="I13" s="71"/>
    </row>
    <row r="14" spans="1:9" x14ac:dyDescent="0.35">
      <c r="A14" s="70"/>
      <c r="B14" s="70"/>
      <c r="C14" s="70" t="s">
        <v>63</v>
      </c>
      <c r="D14" s="72" t="s">
        <v>32</v>
      </c>
      <c r="E14" s="71">
        <v>48</v>
      </c>
      <c r="F14" s="71">
        <v>212200</v>
      </c>
      <c r="G14" s="73">
        <f>ROUND(E14*F14,2)</f>
        <v>10185600</v>
      </c>
      <c r="H14" s="9">
        <f>(SUM('Matriz de Costes'!E2:E19)+'Matriz de Costes'!E23)/E14</f>
        <v>0</v>
      </c>
      <c r="I14" s="9">
        <f>ROUND(E14*H14,2)</f>
        <v>0</v>
      </c>
    </row>
    <row r="15" spans="1:9" x14ac:dyDescent="0.35">
      <c r="A15" s="70"/>
      <c r="B15" s="70"/>
      <c r="C15" s="70" t="s">
        <v>67</v>
      </c>
      <c r="D15" s="72" t="s">
        <v>32</v>
      </c>
      <c r="E15" s="71">
        <v>28.27</v>
      </c>
      <c r="F15" s="71">
        <v>43680</v>
      </c>
      <c r="G15" s="73">
        <f>ROUND(E15*F15,2)</f>
        <v>1234833.6000000001</v>
      </c>
      <c r="H15" s="9">
        <f>(SUM('Matriz de Costes'!E20:E21)/E15)</f>
        <v>0</v>
      </c>
      <c r="I15" s="9">
        <f>ROUND(E15*H15,2)</f>
        <v>0</v>
      </c>
    </row>
  </sheetData>
  <sheetProtection algorithmName="SHA-512" hashValue="YeWRvxzGMb6IUNh/Ltde8nS2w7xiCeWnUQbLZLmcLuF0tq8fYqAXV+r78oDp2IYpEnRY0mD1gWjxXqeFADbVbQ==" saltValue="PNQEcMvsqEWA8XgAmGMQIg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4" numberStoredAsText="1"/>
    <ignoredError sqref="G1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EEF272-E566-4051-8630-51B7F573BD1D}">
  <dimension ref="A1:K28"/>
  <sheetViews>
    <sheetView zoomScaleNormal="100" workbookViewId="0">
      <selection activeCell="E23" sqref="E23"/>
    </sheetView>
  </sheetViews>
  <sheetFormatPr baseColWidth="10" defaultColWidth="14.453125" defaultRowHeight="12" x14ac:dyDescent="0.3"/>
  <cols>
    <col min="1" max="1" width="44.1796875" style="19" customWidth="1"/>
    <col min="2" max="2" width="19.7265625" style="13" customWidth="1"/>
    <col min="3" max="3" width="9.26953125" style="13" bestFit="1" customWidth="1"/>
    <col min="4" max="4" width="9.453125" style="17" customWidth="1"/>
    <col min="5" max="5" width="12.7265625" style="18" customWidth="1"/>
    <col min="6" max="6" width="15.26953125" style="18" customWidth="1"/>
    <col min="7" max="7" width="15.1796875" style="18" bestFit="1" customWidth="1"/>
    <col min="8" max="8" width="21" style="18" customWidth="1"/>
    <col min="9" max="16384" width="14.453125" style="13"/>
  </cols>
  <sheetData>
    <row r="1" spans="1:8" s="46" customFormat="1" ht="36.5" thickBot="1" x14ac:dyDescent="0.35">
      <c r="A1" s="43" t="s">
        <v>59</v>
      </c>
      <c r="B1" s="44" t="s">
        <v>58</v>
      </c>
      <c r="C1" s="43" t="s">
        <v>57</v>
      </c>
      <c r="D1" s="43" t="s">
        <v>56</v>
      </c>
      <c r="E1" s="43" t="s">
        <v>60</v>
      </c>
      <c r="F1" s="43" t="s">
        <v>7</v>
      </c>
      <c r="G1" s="43" t="s">
        <v>10</v>
      </c>
      <c r="H1" s="45" t="s">
        <v>64</v>
      </c>
    </row>
    <row r="2" spans="1:8" ht="19.5" customHeight="1" thickBot="1" x14ac:dyDescent="0.35">
      <c r="A2" s="34" t="s">
        <v>55</v>
      </c>
      <c r="B2" s="35" t="s">
        <v>55</v>
      </c>
      <c r="C2" s="8"/>
      <c r="D2" s="47"/>
      <c r="E2" s="33">
        <f>$B$27*C2*D2</f>
        <v>0</v>
      </c>
      <c r="F2" s="11"/>
      <c r="G2" s="11"/>
      <c r="H2" s="32">
        <f>ROUND(E2+(E2*F2)+(E2*G2),2)</f>
        <v>0</v>
      </c>
    </row>
    <row r="3" spans="1:8" ht="19.5" customHeight="1" x14ac:dyDescent="0.3">
      <c r="A3" s="85" t="s">
        <v>54</v>
      </c>
      <c r="B3" s="36" t="s">
        <v>53</v>
      </c>
      <c r="C3" s="2"/>
      <c r="D3" s="48"/>
      <c r="E3" s="23">
        <f t="shared" ref="E3:E19" si="0">$B$27*C3*D3</f>
        <v>0</v>
      </c>
      <c r="F3" s="24">
        <f>$F$2</f>
        <v>0</v>
      </c>
      <c r="G3" s="24">
        <f>$G$2</f>
        <v>0</v>
      </c>
      <c r="H3" s="25">
        <f t="shared" ref="H3:H23" si="1">ROUND(E3+(E3*F3)+(E3*G3),2)</f>
        <v>0</v>
      </c>
    </row>
    <row r="4" spans="1:8" ht="19.5" customHeight="1" x14ac:dyDescent="0.3">
      <c r="A4" s="95"/>
      <c r="B4" s="37" t="s">
        <v>52</v>
      </c>
      <c r="C4" s="3"/>
      <c r="D4" s="49"/>
      <c r="E4" s="26">
        <f t="shared" si="0"/>
        <v>0</v>
      </c>
      <c r="F4" s="27">
        <f t="shared" ref="F4:F23" si="2">$F$2</f>
        <v>0</v>
      </c>
      <c r="G4" s="27">
        <f t="shared" ref="G4:G23" si="3">$G$2</f>
        <v>0</v>
      </c>
      <c r="H4" s="28">
        <f t="shared" si="1"/>
        <v>0</v>
      </c>
    </row>
    <row r="5" spans="1:8" ht="19.5" customHeight="1" x14ac:dyDescent="0.3">
      <c r="A5" s="95"/>
      <c r="B5" s="37" t="s">
        <v>51</v>
      </c>
      <c r="C5" s="3"/>
      <c r="D5" s="49"/>
      <c r="E5" s="26">
        <f t="shared" si="0"/>
        <v>0</v>
      </c>
      <c r="F5" s="27">
        <f t="shared" si="2"/>
        <v>0</v>
      </c>
      <c r="G5" s="27">
        <f t="shared" si="3"/>
        <v>0</v>
      </c>
      <c r="H5" s="28">
        <f t="shared" si="1"/>
        <v>0</v>
      </c>
    </row>
    <row r="6" spans="1:8" ht="19.5" customHeight="1" thickBot="1" x14ac:dyDescent="0.35">
      <c r="A6" s="86"/>
      <c r="B6" s="38" t="s">
        <v>50</v>
      </c>
      <c r="C6" s="4"/>
      <c r="D6" s="50"/>
      <c r="E6" s="29">
        <f t="shared" si="0"/>
        <v>0</v>
      </c>
      <c r="F6" s="20">
        <f t="shared" si="2"/>
        <v>0</v>
      </c>
      <c r="G6" s="20">
        <f t="shared" si="3"/>
        <v>0</v>
      </c>
      <c r="H6" s="30">
        <f t="shared" si="1"/>
        <v>0</v>
      </c>
    </row>
    <row r="7" spans="1:8" ht="19.5" customHeight="1" x14ac:dyDescent="0.3">
      <c r="A7" s="85" t="s">
        <v>49</v>
      </c>
      <c r="B7" s="39" t="s">
        <v>41</v>
      </c>
      <c r="C7" s="2"/>
      <c r="D7" s="48"/>
      <c r="E7" s="23">
        <f t="shared" si="0"/>
        <v>0</v>
      </c>
      <c r="F7" s="24">
        <f t="shared" si="2"/>
        <v>0</v>
      </c>
      <c r="G7" s="24">
        <f t="shared" si="3"/>
        <v>0</v>
      </c>
      <c r="H7" s="25">
        <f t="shared" si="1"/>
        <v>0</v>
      </c>
    </row>
    <row r="8" spans="1:8" ht="19.5" customHeight="1" thickBot="1" x14ac:dyDescent="0.35">
      <c r="A8" s="86"/>
      <c r="B8" s="40" t="s">
        <v>40</v>
      </c>
      <c r="C8" s="4"/>
      <c r="D8" s="50"/>
      <c r="E8" s="29">
        <f t="shared" si="0"/>
        <v>0</v>
      </c>
      <c r="F8" s="20">
        <f t="shared" si="2"/>
        <v>0</v>
      </c>
      <c r="G8" s="20">
        <f t="shared" si="3"/>
        <v>0</v>
      </c>
      <c r="H8" s="30">
        <f t="shared" si="1"/>
        <v>0</v>
      </c>
    </row>
    <row r="9" spans="1:8" ht="19.5" customHeight="1" x14ac:dyDescent="0.3">
      <c r="A9" s="85" t="s">
        <v>48</v>
      </c>
      <c r="B9" s="39" t="s">
        <v>41</v>
      </c>
      <c r="C9" s="2"/>
      <c r="D9" s="48"/>
      <c r="E9" s="23">
        <f t="shared" si="0"/>
        <v>0</v>
      </c>
      <c r="F9" s="24">
        <f t="shared" si="2"/>
        <v>0</v>
      </c>
      <c r="G9" s="24">
        <f t="shared" si="3"/>
        <v>0</v>
      </c>
      <c r="H9" s="25">
        <f t="shared" si="1"/>
        <v>0</v>
      </c>
    </row>
    <row r="10" spans="1:8" ht="19.5" customHeight="1" thickBot="1" x14ac:dyDescent="0.35">
      <c r="A10" s="86"/>
      <c r="B10" s="40" t="s">
        <v>40</v>
      </c>
      <c r="C10" s="4"/>
      <c r="D10" s="50"/>
      <c r="E10" s="29">
        <f t="shared" si="0"/>
        <v>0</v>
      </c>
      <c r="F10" s="20">
        <f t="shared" si="2"/>
        <v>0</v>
      </c>
      <c r="G10" s="20">
        <f t="shared" si="3"/>
        <v>0</v>
      </c>
      <c r="H10" s="30">
        <f t="shared" si="1"/>
        <v>0</v>
      </c>
    </row>
    <row r="11" spans="1:8" ht="19.5" customHeight="1" x14ac:dyDescent="0.3">
      <c r="A11" s="85" t="s">
        <v>68</v>
      </c>
      <c r="B11" s="39" t="s">
        <v>41</v>
      </c>
      <c r="C11" s="2"/>
      <c r="D11" s="48"/>
      <c r="E11" s="23">
        <f t="shared" si="0"/>
        <v>0</v>
      </c>
      <c r="F11" s="24">
        <f t="shared" si="2"/>
        <v>0</v>
      </c>
      <c r="G11" s="24">
        <f t="shared" si="3"/>
        <v>0</v>
      </c>
      <c r="H11" s="25">
        <f t="shared" si="1"/>
        <v>0</v>
      </c>
    </row>
    <row r="12" spans="1:8" ht="19.5" customHeight="1" thickBot="1" x14ac:dyDescent="0.35">
      <c r="A12" s="86"/>
      <c r="B12" s="41" t="s">
        <v>40</v>
      </c>
      <c r="C12" s="4"/>
      <c r="D12" s="50"/>
      <c r="E12" s="29">
        <f t="shared" si="0"/>
        <v>0</v>
      </c>
      <c r="F12" s="20">
        <f t="shared" si="2"/>
        <v>0</v>
      </c>
      <c r="G12" s="20">
        <f t="shared" si="3"/>
        <v>0</v>
      </c>
      <c r="H12" s="30">
        <f t="shared" si="1"/>
        <v>0</v>
      </c>
    </row>
    <row r="13" spans="1:8" ht="19.5" customHeight="1" x14ac:dyDescent="0.3">
      <c r="A13" s="85" t="s">
        <v>47</v>
      </c>
      <c r="B13" s="39" t="s">
        <v>41</v>
      </c>
      <c r="C13" s="2"/>
      <c r="D13" s="48"/>
      <c r="E13" s="23">
        <f t="shared" si="0"/>
        <v>0</v>
      </c>
      <c r="F13" s="24">
        <f t="shared" si="2"/>
        <v>0</v>
      </c>
      <c r="G13" s="24">
        <f t="shared" si="3"/>
        <v>0</v>
      </c>
      <c r="H13" s="25">
        <f t="shared" si="1"/>
        <v>0</v>
      </c>
    </row>
    <row r="14" spans="1:8" ht="19.5" customHeight="1" x14ac:dyDescent="0.3">
      <c r="A14" s="95"/>
      <c r="B14" s="42" t="s">
        <v>46</v>
      </c>
      <c r="C14" s="3"/>
      <c r="D14" s="49"/>
      <c r="E14" s="26">
        <f t="shared" si="0"/>
        <v>0</v>
      </c>
      <c r="F14" s="27">
        <f t="shared" si="2"/>
        <v>0</v>
      </c>
      <c r="G14" s="27">
        <f t="shared" si="3"/>
        <v>0</v>
      </c>
      <c r="H14" s="28">
        <f t="shared" si="1"/>
        <v>0</v>
      </c>
    </row>
    <row r="15" spans="1:8" ht="19.5" customHeight="1" x14ac:dyDescent="0.3">
      <c r="A15" s="95"/>
      <c r="B15" s="42" t="s">
        <v>45</v>
      </c>
      <c r="C15" s="3"/>
      <c r="D15" s="49"/>
      <c r="E15" s="26">
        <f t="shared" si="0"/>
        <v>0</v>
      </c>
      <c r="F15" s="27">
        <f t="shared" si="2"/>
        <v>0</v>
      </c>
      <c r="G15" s="27">
        <f t="shared" si="3"/>
        <v>0</v>
      </c>
      <c r="H15" s="28">
        <f t="shared" si="1"/>
        <v>0</v>
      </c>
    </row>
    <row r="16" spans="1:8" ht="19.5" customHeight="1" x14ac:dyDescent="0.3">
      <c r="A16" s="95"/>
      <c r="B16" s="42" t="s">
        <v>44</v>
      </c>
      <c r="C16" s="3"/>
      <c r="D16" s="49"/>
      <c r="E16" s="26">
        <f t="shared" si="0"/>
        <v>0</v>
      </c>
      <c r="F16" s="27">
        <f t="shared" si="2"/>
        <v>0</v>
      </c>
      <c r="G16" s="27">
        <f t="shared" si="3"/>
        <v>0</v>
      </c>
      <c r="H16" s="28">
        <f t="shared" si="1"/>
        <v>0</v>
      </c>
    </row>
    <row r="17" spans="1:11" ht="19.5" customHeight="1" thickBot="1" x14ac:dyDescent="0.35">
      <c r="A17" s="86"/>
      <c r="B17" s="40" t="s">
        <v>43</v>
      </c>
      <c r="C17" s="4"/>
      <c r="D17" s="50"/>
      <c r="E17" s="29">
        <f t="shared" si="0"/>
        <v>0</v>
      </c>
      <c r="F17" s="20">
        <f t="shared" si="2"/>
        <v>0</v>
      </c>
      <c r="G17" s="20">
        <f t="shared" si="3"/>
        <v>0</v>
      </c>
      <c r="H17" s="30">
        <f t="shared" si="1"/>
        <v>0</v>
      </c>
    </row>
    <row r="18" spans="1:11" ht="19.5" customHeight="1" x14ac:dyDescent="0.3">
      <c r="A18" s="85" t="s">
        <v>42</v>
      </c>
      <c r="B18" s="39" t="s">
        <v>41</v>
      </c>
      <c r="C18" s="2"/>
      <c r="D18" s="48"/>
      <c r="E18" s="23">
        <f t="shared" si="0"/>
        <v>0</v>
      </c>
      <c r="F18" s="24">
        <f t="shared" si="2"/>
        <v>0</v>
      </c>
      <c r="G18" s="24">
        <f t="shared" si="3"/>
        <v>0</v>
      </c>
      <c r="H18" s="25">
        <f t="shared" si="1"/>
        <v>0</v>
      </c>
    </row>
    <row r="19" spans="1:11" ht="19.5" customHeight="1" thickBot="1" x14ac:dyDescent="0.35">
      <c r="A19" s="86"/>
      <c r="B19" s="40" t="s">
        <v>40</v>
      </c>
      <c r="C19" s="4"/>
      <c r="D19" s="50"/>
      <c r="E19" s="29">
        <f t="shared" si="0"/>
        <v>0</v>
      </c>
      <c r="F19" s="20">
        <f t="shared" si="2"/>
        <v>0</v>
      </c>
      <c r="G19" s="20">
        <f t="shared" si="3"/>
        <v>0</v>
      </c>
      <c r="H19" s="30">
        <f t="shared" si="1"/>
        <v>0</v>
      </c>
    </row>
    <row r="20" spans="1:11" ht="19.5" customHeight="1" x14ac:dyDescent="0.3">
      <c r="A20" s="85" t="s">
        <v>62</v>
      </c>
      <c r="B20" s="39" t="s">
        <v>41</v>
      </c>
      <c r="C20" s="2"/>
      <c r="D20" s="48"/>
      <c r="E20" s="23">
        <f>$B$28*C20*D20</f>
        <v>0</v>
      </c>
      <c r="F20" s="24">
        <f t="shared" si="2"/>
        <v>0</v>
      </c>
      <c r="G20" s="24">
        <f t="shared" si="3"/>
        <v>0</v>
      </c>
      <c r="H20" s="25">
        <f t="shared" si="1"/>
        <v>0</v>
      </c>
    </row>
    <row r="21" spans="1:11" ht="19.5" customHeight="1" thickBot="1" x14ac:dyDescent="0.35">
      <c r="A21" s="86"/>
      <c r="B21" s="40" t="s">
        <v>40</v>
      </c>
      <c r="C21" s="4"/>
      <c r="D21" s="50"/>
      <c r="E21" s="29">
        <f>$B$28*C21*D21</f>
        <v>0</v>
      </c>
      <c r="F21" s="20">
        <f t="shared" si="2"/>
        <v>0</v>
      </c>
      <c r="G21" s="20">
        <f t="shared" si="3"/>
        <v>0</v>
      </c>
      <c r="H21" s="30">
        <f t="shared" si="1"/>
        <v>0</v>
      </c>
      <c r="J21" s="31"/>
      <c r="K21" s="31"/>
    </row>
    <row r="22" spans="1:11" ht="19.5" customHeight="1" thickBot="1" x14ac:dyDescent="0.35">
      <c r="A22" s="87" t="s">
        <v>39</v>
      </c>
      <c r="B22" s="88"/>
      <c r="C22" s="88"/>
      <c r="D22" s="88"/>
      <c r="E22" s="88"/>
      <c r="F22" s="88"/>
      <c r="G22" s="89"/>
      <c r="H22" s="22">
        <f>ROUND(SUM(H2:H21),2)</f>
        <v>0</v>
      </c>
    </row>
    <row r="23" spans="1:11" ht="19.5" customHeight="1" thickBot="1" x14ac:dyDescent="0.35">
      <c r="A23" s="92" t="s">
        <v>38</v>
      </c>
      <c r="B23" s="93"/>
      <c r="C23" s="93"/>
      <c r="D23" s="94"/>
      <c r="E23" s="10"/>
      <c r="F23" s="20">
        <f t="shared" si="2"/>
        <v>0</v>
      </c>
      <c r="G23" s="20">
        <f t="shared" si="3"/>
        <v>0</v>
      </c>
      <c r="H23" s="21">
        <f t="shared" si="1"/>
        <v>0</v>
      </c>
    </row>
    <row r="24" spans="1:11" ht="19.5" customHeight="1" thickBot="1" x14ac:dyDescent="0.35">
      <c r="A24" s="90" t="s">
        <v>65</v>
      </c>
      <c r="B24" s="91"/>
      <c r="C24" s="91"/>
      <c r="D24" s="91"/>
      <c r="E24" s="91"/>
      <c r="F24" s="91"/>
      <c r="G24" s="91"/>
      <c r="H24" s="12">
        <f>ROUND(SUM(H22:H23),2)</f>
        <v>0</v>
      </c>
    </row>
    <row r="25" spans="1:11" ht="12" customHeight="1" x14ac:dyDescent="0.3">
      <c r="A25" s="14"/>
      <c r="B25" s="14"/>
      <c r="C25" s="14"/>
      <c r="D25" s="14"/>
      <c r="E25" s="14"/>
      <c r="F25" s="14"/>
      <c r="G25" s="14"/>
      <c r="H25" s="14"/>
    </row>
    <row r="27" spans="1:11" x14ac:dyDescent="0.3">
      <c r="A27" s="15" t="s">
        <v>66</v>
      </c>
      <c r="B27" s="16">
        <v>1461</v>
      </c>
    </row>
    <row r="28" spans="1:11" x14ac:dyDescent="0.3">
      <c r="A28" s="15" t="s">
        <v>61</v>
      </c>
      <c r="B28" s="16">
        <v>867</v>
      </c>
    </row>
  </sheetData>
  <sheetProtection algorithmName="SHA-512" hashValue="S2Yp8sC1RuEEhvFglWLroCVke3K4+Skf4FhAkhqBSvT2dmvCAzk9lB9L+1w1DGH55wivDZTDhHprxW5tfgHqNA==" saltValue="+UKdk/y1VXxDciKNZZSiQw==" spinCount="100000" sheet="1" objects="1" scenarios="1"/>
  <mergeCells count="10">
    <mergeCell ref="A3:A6"/>
    <mergeCell ref="A11:A12"/>
    <mergeCell ref="A9:A10"/>
    <mergeCell ref="A13:A17"/>
    <mergeCell ref="A7:A8"/>
    <mergeCell ref="A20:A21"/>
    <mergeCell ref="A18:A19"/>
    <mergeCell ref="A22:G22"/>
    <mergeCell ref="A24:G24"/>
    <mergeCell ref="A23:D23"/>
  </mergeCells>
  <pageMargins left="0.7" right="0.7" top="0.75" bottom="0.75" header="0.3" footer="0.3"/>
  <pageSetup paperSize="9" orientation="portrait" r:id="rId1"/>
  <ignoredErrors>
    <ignoredError sqref="H22" formula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A1:B3"/>
  <sheetViews>
    <sheetView workbookViewId="0">
      <selection activeCell="A2" sqref="A2"/>
    </sheetView>
  </sheetViews>
  <sheetFormatPr baseColWidth="10" defaultColWidth="11.453125" defaultRowHeight="14.5" x14ac:dyDescent="0.35"/>
  <cols>
    <col min="2" max="2" width="67.7265625" customWidth="1"/>
  </cols>
  <sheetData>
    <row r="1" spans="1:2" ht="15" thickBot="1" x14ac:dyDescent="0.4">
      <c r="A1" s="5"/>
      <c r="B1" s="1" t="s">
        <v>33</v>
      </c>
    </row>
    <row r="2" spans="1:2" ht="15" thickBot="1" x14ac:dyDescent="0.4">
      <c r="A2" s="6"/>
      <c r="B2" s="1" t="s">
        <v>34</v>
      </c>
    </row>
    <row r="3" spans="1:2" ht="15" thickBot="1" x14ac:dyDescent="0.4">
      <c r="A3" s="7"/>
      <c r="B3" s="1" t="s">
        <v>35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CERTO</vt:lpstr>
      <vt:lpstr>Matriz de Costes</vt:lpstr>
      <vt:lpstr>Glosario</vt:lpstr>
    </vt:vector>
  </TitlesOfParts>
  <Manager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2024-12-05T10:39:57Z</dcterms:created>
  <dcterms:modified xsi:type="dcterms:W3CDTF">2025-02-24T11:25:15Z</dcterms:modified>
  <cp:category/>
  <cp:contentStatus/>
</cp:coreProperties>
</file>