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8961991D-A37D-4B83-A04B-FAD36560A2B1}" xr6:coauthVersionLast="47" xr6:coauthVersionMax="47" xr10:uidLastSave="{00000000-0000-0000-0000-000000000000}"/>
  <bookViews>
    <workbookView xWindow="735" yWindow="735" windowWidth="18645" windowHeight="14550" xr2:uid="{F043CD35-4EC0-4E73-B105-4F3FF39130F0}"/>
  </bookViews>
  <sheets>
    <sheet name="CERTO" sheetId="1" r:id="rId1"/>
    <sheet name="Notas" sheetId="10" r:id="rId2"/>
    <sheet name="IMPORTE ADJUDICACIÓN" sheetId="7"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1" l="1"/>
  <c r="K16" i="1"/>
  <c r="K17"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15" i="1"/>
  <c r="I54" i="1" l="1"/>
  <c r="I180" i="1"/>
  <c r="I138" i="1"/>
  <c r="I96" i="1"/>
  <c r="I222" i="1" l="1"/>
  <c r="G222" i="1"/>
  <c r="G180" i="1"/>
  <c r="G138" i="1"/>
  <c r="G96" i="1"/>
  <c r="G54" i="1"/>
  <c r="I215" i="1" l="1"/>
  <c r="I216" i="1"/>
  <c r="I217" i="1"/>
  <c r="I218" i="1"/>
  <c r="I219" i="1"/>
  <c r="I220" i="1"/>
  <c r="I214" i="1"/>
  <c r="G215" i="1"/>
  <c r="G216" i="1"/>
  <c r="G217" i="1"/>
  <c r="G218" i="1"/>
  <c r="G219" i="1"/>
  <c r="G220" i="1"/>
  <c r="G214" i="1"/>
  <c r="I206" i="1"/>
  <c r="I207" i="1"/>
  <c r="G206" i="1"/>
  <c r="G207" i="1"/>
  <c r="I203" i="1"/>
  <c r="G203" i="1"/>
  <c r="I200" i="1"/>
  <c r="G200" i="1"/>
  <c r="I198" i="1"/>
  <c r="G198" i="1"/>
  <c r="I197" i="1"/>
  <c r="G197" i="1"/>
  <c r="I191" i="1"/>
  <c r="I192" i="1"/>
  <c r="I193" i="1"/>
  <c r="I194" i="1"/>
  <c r="G191" i="1"/>
  <c r="G192" i="1"/>
  <c r="G193" i="1"/>
  <c r="G194" i="1"/>
  <c r="I131" i="1"/>
  <c r="I132" i="1"/>
  <c r="I133" i="1"/>
  <c r="I134" i="1"/>
  <c r="I135" i="1"/>
  <c r="I136" i="1"/>
  <c r="I130" i="1"/>
  <c r="G131" i="1"/>
  <c r="G132" i="1"/>
  <c r="G133" i="1"/>
  <c r="G134" i="1"/>
  <c r="G135" i="1"/>
  <c r="G136" i="1"/>
  <c r="G130" i="1"/>
  <c r="I122" i="1"/>
  <c r="G122" i="1"/>
  <c r="I109" i="1"/>
  <c r="G109" i="1"/>
  <c r="I90" i="1"/>
  <c r="I91" i="1"/>
  <c r="I92" i="1"/>
  <c r="I93" i="1"/>
  <c r="I94" i="1"/>
  <c r="G90" i="1"/>
  <c r="G91" i="1"/>
  <c r="G92" i="1"/>
  <c r="G93" i="1"/>
  <c r="G94" i="1"/>
  <c r="I80" i="1"/>
  <c r="G80" i="1"/>
  <c r="I67" i="1"/>
  <c r="G67" i="1"/>
  <c r="I50" i="1"/>
  <c r="I51" i="1"/>
  <c r="I52" i="1"/>
  <c r="G50" i="1"/>
  <c r="G51" i="1"/>
  <c r="G52" i="1"/>
  <c r="I38" i="1"/>
  <c r="G38" i="1"/>
  <c r="I26" i="1"/>
  <c r="G26" i="1"/>
  <c r="I23" i="1"/>
  <c r="G23" i="1"/>
  <c r="I176" i="1"/>
  <c r="I177" i="1"/>
  <c r="I178" i="1"/>
  <c r="I89" i="1"/>
  <c r="I88" i="1"/>
  <c r="I82" i="1"/>
  <c r="I77" i="1"/>
  <c r="G150" i="1" l="1"/>
  <c r="G151" i="1"/>
  <c r="G152" i="1"/>
  <c r="D1" i="7" l="1"/>
  <c r="E1" i="7" s="1"/>
  <c r="F1" i="7" s="1"/>
  <c r="G211" i="1" l="1"/>
  <c r="G212" i="1"/>
  <c r="G210" i="1"/>
  <c r="G209" i="1"/>
  <c r="G208" i="1"/>
  <c r="G204" i="1"/>
  <c r="G202" i="1"/>
  <c r="G201" i="1"/>
  <c r="G199" i="1"/>
  <c r="G196" i="1"/>
  <c r="G195" i="1"/>
  <c r="G190" i="1"/>
  <c r="G184" i="1"/>
  <c r="G185" i="1"/>
  <c r="G186" i="1"/>
  <c r="G187" i="1"/>
  <c r="G188" i="1"/>
  <c r="G183" i="1"/>
  <c r="G173" i="1"/>
  <c r="G174" i="1"/>
  <c r="G175" i="1"/>
  <c r="G176" i="1"/>
  <c r="G177" i="1"/>
  <c r="G178" i="1"/>
  <c r="G172" i="1"/>
  <c r="G164" i="1"/>
  <c r="G161" i="1"/>
  <c r="G162" i="1"/>
  <c r="G155" i="1"/>
  <c r="G156" i="1"/>
  <c r="G157" i="1"/>
  <c r="G119" i="1"/>
  <c r="G114" i="1"/>
  <c r="G110" i="1"/>
  <c r="G107" i="1"/>
  <c r="G88" i="1"/>
  <c r="G89" i="1"/>
  <c r="G82" i="1"/>
  <c r="G77" i="1"/>
  <c r="G72" i="1"/>
  <c r="G68" i="1"/>
  <c r="G65" i="1"/>
  <c r="G47" i="1"/>
  <c r="G46" i="1"/>
  <c r="G35" i="1"/>
  <c r="I166" i="1"/>
  <c r="I167" i="1"/>
  <c r="I168" i="1"/>
  <c r="I169" i="1"/>
  <c r="I170" i="1"/>
  <c r="I165" i="1"/>
  <c r="I159" i="1"/>
  <c r="I160" i="1"/>
  <c r="I158" i="1"/>
  <c r="I154" i="1"/>
  <c r="I153" i="1"/>
  <c r="I148" i="1"/>
  <c r="I142" i="1"/>
  <c r="I143" i="1"/>
  <c r="I144" i="1"/>
  <c r="I145" i="1"/>
  <c r="I146" i="1"/>
  <c r="I141" i="1"/>
  <c r="I11" i="7" s="1"/>
  <c r="I85" i="1"/>
  <c r="I78" i="1"/>
  <c r="I73" i="1"/>
  <c r="I15" i="1"/>
  <c r="G127" i="1"/>
  <c r="G141" i="1"/>
  <c r="G142" i="1"/>
  <c r="G143" i="1"/>
  <c r="G144" i="1"/>
  <c r="G145" i="1"/>
  <c r="G146" i="1"/>
  <c r="G148" i="1"/>
  <c r="I150" i="1"/>
  <c r="I151" i="1"/>
  <c r="I152" i="1"/>
  <c r="G153" i="1"/>
  <c r="G154" i="1"/>
  <c r="I155" i="1"/>
  <c r="I156" i="1"/>
  <c r="I157" i="1"/>
  <c r="G158" i="1"/>
  <c r="G159" i="1"/>
  <c r="G160" i="1"/>
  <c r="I161" i="1"/>
  <c r="I162" i="1"/>
  <c r="I164" i="1"/>
  <c r="G165" i="1"/>
  <c r="G166" i="1"/>
  <c r="G167" i="1"/>
  <c r="G168" i="1"/>
  <c r="G169" i="1"/>
  <c r="G170" i="1"/>
  <c r="I172" i="1"/>
  <c r="I173" i="1"/>
  <c r="I174" i="1"/>
  <c r="I175" i="1"/>
  <c r="I183" i="1"/>
  <c r="I184" i="1"/>
  <c r="I185" i="1"/>
  <c r="I186" i="1"/>
  <c r="I187" i="1"/>
  <c r="I188" i="1"/>
  <c r="I190" i="1"/>
  <c r="I195" i="1"/>
  <c r="I196" i="1"/>
  <c r="I199" i="1"/>
  <c r="I201" i="1"/>
  <c r="I202" i="1"/>
  <c r="I204" i="1"/>
  <c r="I208" i="1"/>
  <c r="I209" i="1"/>
  <c r="I210" i="1"/>
  <c r="I211" i="1"/>
  <c r="I212" i="1"/>
  <c r="G120" i="1"/>
  <c r="G115" i="1"/>
  <c r="G113" i="1"/>
  <c r="G85" i="1"/>
  <c r="G78" i="1"/>
  <c r="G73" i="1"/>
  <c r="G71" i="1"/>
  <c r="I72" i="1"/>
  <c r="I12" i="7" l="1"/>
  <c r="F12" i="7" s="1"/>
  <c r="E11" i="7"/>
  <c r="C11" i="7"/>
  <c r="D11" i="7"/>
  <c r="F11" i="7"/>
  <c r="I128" i="1"/>
  <c r="I100" i="1"/>
  <c r="I101" i="1"/>
  <c r="I102" i="1"/>
  <c r="I103" i="1"/>
  <c r="I104" i="1"/>
  <c r="I106" i="1"/>
  <c r="I108" i="1"/>
  <c r="I111" i="1"/>
  <c r="I112" i="1"/>
  <c r="I114" i="1"/>
  <c r="I115" i="1"/>
  <c r="I116" i="1"/>
  <c r="I117" i="1"/>
  <c r="I118" i="1"/>
  <c r="I119" i="1"/>
  <c r="I123" i="1"/>
  <c r="I124" i="1"/>
  <c r="I125" i="1"/>
  <c r="I126" i="1"/>
  <c r="I99" i="1"/>
  <c r="I83" i="1"/>
  <c r="I86" i="1"/>
  <c r="I74" i="1"/>
  <c r="I75" i="1"/>
  <c r="I76" i="1"/>
  <c r="I81" i="1"/>
  <c r="I58" i="1"/>
  <c r="I59" i="1"/>
  <c r="I60" i="1"/>
  <c r="I61" i="1"/>
  <c r="I62" i="1"/>
  <c r="I64" i="1"/>
  <c r="I65" i="1"/>
  <c r="I66" i="1"/>
  <c r="I69" i="1"/>
  <c r="I70" i="1"/>
  <c r="I57" i="1"/>
  <c r="I48" i="1"/>
  <c r="I49" i="1"/>
  <c r="I47" i="1"/>
  <c r="I71" i="1"/>
  <c r="I110" i="1"/>
  <c r="G99" i="1"/>
  <c r="G100" i="1"/>
  <c r="G101" i="1"/>
  <c r="G102" i="1"/>
  <c r="G103" i="1"/>
  <c r="G104" i="1"/>
  <c r="G106" i="1"/>
  <c r="I107" i="1"/>
  <c r="G108" i="1"/>
  <c r="G111" i="1"/>
  <c r="G112" i="1"/>
  <c r="I113" i="1"/>
  <c r="G116" i="1"/>
  <c r="G117" i="1"/>
  <c r="G118" i="1"/>
  <c r="I120" i="1"/>
  <c r="G123" i="1"/>
  <c r="G124" i="1"/>
  <c r="G125" i="1"/>
  <c r="G126" i="1"/>
  <c r="I127" i="1"/>
  <c r="G128" i="1"/>
  <c r="I68" i="1"/>
  <c r="G84" i="1"/>
  <c r="G64" i="1"/>
  <c r="G66" i="1"/>
  <c r="G69" i="1"/>
  <c r="G70" i="1"/>
  <c r="G74" i="1"/>
  <c r="G75" i="1"/>
  <c r="G76" i="1"/>
  <c r="G81" i="1"/>
  <c r="G83" i="1"/>
  <c r="G86" i="1"/>
  <c r="G58" i="1"/>
  <c r="G59" i="1"/>
  <c r="G60" i="1"/>
  <c r="G61" i="1"/>
  <c r="G62" i="1"/>
  <c r="G57" i="1"/>
  <c r="I10" i="7" l="1"/>
  <c r="F10" i="7" s="1"/>
  <c r="E12" i="7"/>
  <c r="D12" i="7"/>
  <c r="C12" i="7"/>
  <c r="G11" i="7"/>
  <c r="I9" i="7"/>
  <c r="D9" i="7" s="1"/>
  <c r="I84" i="1"/>
  <c r="C10" i="7" l="1"/>
  <c r="E10" i="7"/>
  <c r="D10" i="7"/>
  <c r="G12" i="7"/>
  <c r="F9" i="7"/>
  <c r="C9" i="7"/>
  <c r="E9" i="7"/>
  <c r="I46" i="1"/>
  <c r="G48" i="1"/>
  <c r="G49" i="1"/>
  <c r="G41" i="1"/>
  <c r="D6" i="1" s="1"/>
  <c r="I41" i="1"/>
  <c r="G42" i="1"/>
  <c r="I42" i="1"/>
  <c r="G43" i="1"/>
  <c r="I43" i="1"/>
  <c r="G44" i="1"/>
  <c r="I44" i="1"/>
  <c r="I22" i="1"/>
  <c r="I24" i="1"/>
  <c r="I25" i="1"/>
  <c r="I27" i="1"/>
  <c r="I28" i="1"/>
  <c r="I29" i="1"/>
  <c r="I30" i="1"/>
  <c r="I31" i="1"/>
  <c r="I32" i="1"/>
  <c r="I33" i="1"/>
  <c r="I34" i="1"/>
  <c r="I35" i="1"/>
  <c r="I36" i="1"/>
  <c r="G22" i="1"/>
  <c r="G24" i="1"/>
  <c r="G25" i="1"/>
  <c r="G27" i="1"/>
  <c r="G28" i="1"/>
  <c r="G29" i="1"/>
  <c r="G30" i="1"/>
  <c r="G31" i="1"/>
  <c r="G32" i="1"/>
  <c r="G33" i="1"/>
  <c r="G34" i="1"/>
  <c r="G36" i="1"/>
  <c r="I16" i="1"/>
  <c r="I17" i="1"/>
  <c r="I18" i="1"/>
  <c r="G10" i="7" l="1"/>
  <c r="G9" i="7"/>
  <c r="D4" i="1"/>
  <c r="D5" i="1"/>
  <c r="G15" i="1"/>
  <c r="G16" i="1"/>
  <c r="G17" i="1"/>
  <c r="G18" i="1"/>
  <c r="D3" i="1" l="1"/>
  <c r="G40" i="1"/>
  <c r="I40" i="1"/>
  <c r="I19" i="1"/>
  <c r="I20" i="1"/>
  <c r="I39" i="1"/>
  <c r="G19" i="1"/>
  <c r="G20" i="1"/>
  <c r="G39" i="1"/>
  <c r="F7" i="1"/>
  <c r="I8" i="7" l="1"/>
  <c r="H6" i="1"/>
  <c r="D7" i="1"/>
  <c r="D8" i="1" s="1"/>
  <c r="H4" i="1" l="1"/>
  <c r="H5" i="1"/>
  <c r="H7" i="1"/>
  <c r="H8" i="1" s="1"/>
  <c r="D8" i="7"/>
  <c r="D4" i="7" s="1"/>
  <c r="F8" i="7"/>
  <c r="F4" i="7" s="1"/>
  <c r="C8" i="7"/>
  <c r="C4" i="7" s="1"/>
  <c r="E8" i="7"/>
  <c r="E4" i="7" s="1"/>
  <c r="H3" i="1" l="1"/>
  <c r="G8" i="7"/>
  <c r="G4" i="7" s="1"/>
  <c r="I4" i="7" s="1"/>
  <c r="I14" i="7" l="1"/>
  <c r="J4" i="7"/>
  <c r="K4" i="7" s="1"/>
</calcChain>
</file>

<file path=xl/sharedStrings.xml><?xml version="1.0" encoding="utf-8"?>
<sst xmlns="http://schemas.openxmlformats.org/spreadsheetml/2006/main" count="654" uniqueCount="166">
  <si>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</si>
  <si>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</si>
  <si>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</si>
  <si>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</si>
  <si>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</si>
  <si>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</si>
  <si>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</si>
  <si>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</si>
  <si>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</si>
  <si>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</si>
  <si>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</si>
  <si>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</si>
  <si>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</si>
  <si>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</si>
  <si>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</si>
  <si>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</si>
  <si>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</si>
  <si>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</si>
  <si>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</si>
  <si>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</si>
  <si>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</si>
  <si>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</si>
  <si>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</si>
  <si>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</si>
  <si>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</si>
  <si>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</si>
  <si>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</si>
  <si>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</si>
  <si>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</si>
  <si>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</si>
  <si>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1.1.1</t>
  </si>
  <si>
    <t>1.2</t>
  </si>
  <si>
    <t>IMPORTE TOTAL DE ADJUDICACIÓN ( sin IVA)</t>
  </si>
  <si>
    <t>(IVA +21 %)</t>
  </si>
  <si>
    <t>IMPORTE TOTAL DE ADJUDICACIÓN (con IVA)</t>
  </si>
  <si>
    <t>LIMPIEZAS ORDINARIAS</t>
  </si>
  <si>
    <t>E</t>
  </si>
  <si>
    <t>Limpieza A</t>
  </si>
  <si>
    <t>A</t>
  </si>
  <si>
    <t>Limpieza (ZX) exterior</t>
  </si>
  <si>
    <t>ZX</t>
  </si>
  <si>
    <t>Limpieza (ZXT) exterior túnel</t>
  </si>
  <si>
    <t>ZXT</t>
  </si>
  <si>
    <t>Limpieza (ZN) interior</t>
  </si>
  <si>
    <t>ZN</t>
  </si>
  <si>
    <t>Limpieza integral (LI)</t>
  </si>
  <si>
    <t>LIMPIEZAS TECNICAS</t>
  </si>
  <si>
    <t>Limpieza de elementos bajo bastidor manual</t>
  </si>
  <si>
    <t>LEBB</t>
  </si>
  <si>
    <t>Limpieza de bastidor y "H" del bogie</t>
  </si>
  <si>
    <t>IB</t>
  </si>
  <si>
    <t>Lavado equipos A/A manual</t>
  </si>
  <si>
    <t>LAAM</t>
  </si>
  <si>
    <t>Soplado equipos A/A manual</t>
  </si>
  <si>
    <t>SAAM</t>
  </si>
  <si>
    <t>Soplado equipos A/A automatizado</t>
  </si>
  <si>
    <t>SAAA</t>
  </si>
  <si>
    <t>RCLp</t>
  </si>
  <si>
    <t>RCLc</t>
  </si>
  <si>
    <t>Soplado /Aspirado de Elementos manual (Revisión Modular)</t>
  </si>
  <si>
    <t>SBBM</t>
  </si>
  <si>
    <t>Soplado/Aspirado de Elementos automatizado (Revisión Modular)</t>
  </si>
  <si>
    <t>SBBA</t>
  </si>
  <si>
    <t>LC</t>
  </si>
  <si>
    <t>Limpieza de puertas, camillas y escalera de emergencia</t>
  </si>
  <si>
    <t>PCEE</t>
  </si>
  <si>
    <t>LST</t>
  </si>
  <si>
    <t>Recuperación y tratamiento de lunas frontales</t>
  </si>
  <si>
    <t>RTLF</t>
  </si>
  <si>
    <t>Sustitución de mantas filtrantes</t>
  </si>
  <si>
    <t>FA</t>
  </si>
  <si>
    <t>EM</t>
  </si>
  <si>
    <t>Limpieza de guardabarros</t>
  </si>
  <si>
    <t>LGB</t>
  </si>
  <si>
    <t>Limpieza interior de bastidores de asientos</t>
  </si>
  <si>
    <t>LBA</t>
  </si>
  <si>
    <t>DDD</t>
  </si>
  <si>
    <t>Reposición y colocación de pegatinas (por pegatina)</t>
  </si>
  <si>
    <t>PEG</t>
  </si>
  <si>
    <t>Colocación de perching (por percha)</t>
  </si>
  <si>
    <t>PERC</t>
  </si>
  <si>
    <t>FILM</t>
  </si>
  <si>
    <t>PUL</t>
  </si>
  <si>
    <t>LIMPIEZAS DE OTRA ÍNDOLE</t>
  </si>
  <si>
    <t>Limpieza de fosos con equipamiento</t>
  </si>
  <si>
    <t>LFE</t>
  </si>
  <si>
    <t>Limpieza de vía con elevadores</t>
  </si>
  <si>
    <t>LVE</t>
  </si>
  <si>
    <t>Limpieza de bienes de producción</t>
  </si>
  <si>
    <t>LBP</t>
  </si>
  <si>
    <t>RBTA</t>
  </si>
  <si>
    <t>Nº de operaciones</t>
  </si>
  <si>
    <t>Pulido totalmente transparente de cristales (*m2)</t>
  </si>
  <si>
    <t>1.1.2</t>
  </si>
  <si>
    <t>1.1.3</t>
  </si>
  <si>
    <t>1.1.4</t>
  </si>
  <si>
    <t>1.2.1</t>
  </si>
  <si>
    <t>1.2.2</t>
  </si>
  <si>
    <t>1.2.3</t>
  </si>
  <si>
    <t>1.2.4</t>
  </si>
  <si>
    <t>1.3</t>
  </si>
  <si>
    <t>1.3.1</t>
  </si>
  <si>
    <t>1.3.2</t>
  </si>
  <si>
    <t>1.3.3</t>
  </si>
  <si>
    <t>1.3.4</t>
  </si>
  <si>
    <t>11 meses</t>
  </si>
  <si>
    <t>año completo</t>
  </si>
  <si>
    <t>1 mes</t>
  </si>
  <si>
    <t>Año 1 (11 meses)</t>
  </si>
  <si>
    <t>Año 2                              (año completo)</t>
  </si>
  <si>
    <t>Año 3                            (año completo)</t>
  </si>
  <si>
    <t>Año 4                   (año completo)</t>
  </si>
  <si>
    <t>Año 4                   (1 mes)</t>
  </si>
  <si>
    <t>Eliminación de murales ( m2)</t>
  </si>
  <si>
    <t>Sustitución de film en ventanas interior recinto de viajeros (*m2)</t>
  </si>
  <si>
    <t>Se tendrán en cuenta las Notas del apartado 27 del Pliego de Condiciones Particulares.</t>
  </si>
  <si>
    <t>LOTE C (Lote 3)</t>
  </si>
  <si>
    <t>Tipo 5000</t>
  </si>
  <si>
    <t>LI</t>
  </si>
  <si>
    <t xml:space="preserve">Limpieza (E) </t>
  </si>
  <si>
    <t>RCL previa</t>
  </si>
  <si>
    <t>RCL coronas</t>
  </si>
  <si>
    <t>Limpieza indicidual de cofres (por coche)</t>
  </si>
  <si>
    <t>Limpieza de suelos y techos.</t>
  </si>
  <si>
    <t>LPc</t>
  </si>
  <si>
    <t>LPa</t>
  </si>
  <si>
    <t>LP zx/zn</t>
  </si>
  <si>
    <t>Retirada de bidones de trapos absorbentes (dia)</t>
  </si>
  <si>
    <t>Limpieza de cubierta trenes museo anual</t>
  </si>
  <si>
    <t>Limpieza de patrimonio bimensual</t>
  </si>
  <si>
    <t>Limpieza de patrimonio bimestral</t>
  </si>
  <si>
    <t>Tipo 6000</t>
  </si>
  <si>
    <t>Tipo 7000</t>
  </si>
  <si>
    <t>Tipo 8000 o Nuevo material</t>
  </si>
  <si>
    <t>Tipo 9000</t>
  </si>
  <si>
    <t>1.4</t>
  </si>
  <si>
    <t>1.4.1</t>
  </si>
  <si>
    <t xml:space="preserve">1.4.2 </t>
  </si>
  <si>
    <t xml:space="preserve">1.4.3 </t>
  </si>
  <si>
    <t xml:space="preserve">1.4.4 </t>
  </si>
  <si>
    <t>1.5</t>
  </si>
  <si>
    <t xml:space="preserve">1.5.1 </t>
  </si>
  <si>
    <t xml:space="preserve">1.5.2 </t>
  </si>
  <si>
    <t xml:space="preserve">1.5.3 </t>
  </si>
  <si>
    <t xml:space="preserve">1.5.4 </t>
  </si>
  <si>
    <t>1.1.5</t>
  </si>
  <si>
    <t>Nº de jornadas</t>
  </si>
  <si>
    <t>1.2.5</t>
  </si>
  <si>
    <t>1.3.5</t>
  </si>
  <si>
    <t xml:space="preserve">1.4.5 </t>
  </si>
  <si>
    <t>1.5.5</t>
  </si>
  <si>
    <t>JORNADAS EXTRAORDINARIAS</t>
  </si>
  <si>
    <t>Jornada extraordinaria personal, material y gestión</t>
  </si>
  <si>
    <t>CECO</t>
  </si>
  <si>
    <t>Notas</t>
  </si>
  <si>
    <t xml:space="preserve"> Se debe rellenar la celda sombreada en verde.</t>
  </si>
  <si>
    <t>Los precios unitarios deben incluir Gastos Generales y Beneficio Industrial. En las celdas de “Beneficio industrial ofertado” y “Gastos Generales ofertados” debe indicarse el porcentaje (únicamente a modo informativo). En caso de que las celdas mencionadas anteriormente no estén debidamente cumplimentadas, es decir, se encuentren en blanco, se considerará que el % ofertado para dichas celdas es 0.</t>
  </si>
  <si>
    <t>Los precios unitarios ofertados (Precio Un Ofertante) no podrán exceder los precios unitarios máximos (Precio Un Licitación).</t>
  </si>
  <si>
    <t>Los precios unitarios en donde el número de operaciones es cero no es necesario incluirlos</t>
  </si>
  <si>
    <t>Las cantidadades indicadas son estimaciones de referencia por lo que la facturación se realizará por operación realmente ejecutada utilizando los precios unitararios ofertados. De esta manera las cantidades de referencia podrán variar en todo momento para ajustarse a las realmente ejecutadas sin sobrepasar a nivel global el presupuesto de adjudicacion del contrato</t>
  </si>
  <si>
    <t>*Precio para limpiezas de nuevo material móvil asignado a la línea una vez se haya recepcionado</t>
  </si>
  <si>
    <t>** El precio por jornada extraordinaria se podrá utilizar para cualquier operación extraordinaria y en general para cualquier operación no explicitamente descrita en las diferentes tipologías de limpieza.  Cada jornada equivaldrá a 8 horas de trabajo pudiendo facturase jornadas parciales. Este tipo de trabajo se facturán  con cargo al importe global de adjudicación.</t>
  </si>
  <si>
    <t>CAMPAÑAS Y CONTROL DE PLAGAS</t>
  </si>
  <si>
    <t>Control de plagas: Visita de inspección para comprobación de posibles focos de insectos o roedores</t>
  </si>
  <si>
    <t xml:space="preserve">DDD: Actuación Correctiva 24 horas.La resolución de los avisos se considera incluida en la oferta económica, dentro del Plan de Mantenimiento, sin tener un abono independiente. </t>
  </si>
  <si>
    <t xml:space="preserve">DDD: Actuación Correctiva 2 horas. La resolución de los trabajos urgentes se considera incluida en la oferta económica, dentro del Plan de Mantenimiento, sin tener un abono independiente.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</si>
</sst>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_-* #,##0.00\ _€_-;\-* #,##0.00\ _€_-;_-* &quot;-&quot;??\ _€_-;_-@_-"/>
  </numFmts>
  <fonts count="14"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sz val="10"/>
      <name val="Arial"/>
      <family val="2"/>
    </font>
    <font>
      <sz val="10"/>
      <name val="Arial"/>
      <family val="2"/>
    </font>
    <font>
      <b/>
      <sz val="10"/>
      <name val="Arial"/>
      <family val="2"/>
    </font>
    <font>
      <b/>
      <i/>
      <sz val="11"/>
      <color rgb="FF0070C0"/>
      <name val="Calibri"/>
      <family val="2"/>
      <scheme val="minor"/>
    </font>
    <font>
      <b/>
      <i/>
      <sz val="11"/>
      <color theme="5" tint="-0.499984740745262"/>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
      <sz val="11"/>
      <color theme="1"/>
      <name val="Calibri"/>
      <family val="2"/>
    </font>
  </fonts>
  <fills count="13">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rgb="FF00B0F0"/>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5" fillId="0" borderId="0"/>
    <xf numFmtId="165" fontId="6" fillId="0" borderId="0" applyFont="0" applyFill="0" applyBorder="0" applyAlignment="0" applyProtection="0"/>
    <xf numFmtId="0" fontId="6" fillId="0" borderId="0"/>
    <xf numFmtId="165" fontId="10" fillId="0" borderId="0" applyFont="0" applyFill="0" applyBorder="0" applyAlignment="0" applyProtection="0"/>
  </cellStyleXfs>
  <cellXfs count="82">
    <xf numFmtId="0" fontId="0" fillId="0" borderId="0" xfId="0"/>
    <xf numFmtId="0" fontId="0" fillId="6" borderId="0" xfId="0" applyFill="1"/>
    <xf numFmtId="0" fontId="0" fillId="6" borderId="0" xfId="0" applyFill="1" applyAlignment="1">
      <alignment horizontal="center" vertical="center"/>
    </xf>
    <xf numFmtId="0" fontId="6" fillId="6" borderId="0" xfId="0" applyFont="1" applyFill="1"/>
    <xf numFmtId="0" fontId="6" fillId="6" borderId="0" xfId="0" applyFont="1" applyFill="1" applyAlignment="1">
      <alignment horizontal="center" vertical="center"/>
    </xf>
    <xf numFmtId="0" fontId="6" fillId="7" borderId="0" xfId="0" applyFont="1" applyFill="1" applyAlignment="1">
      <alignment horizontal="center" vertical="center" wrapText="1"/>
    </xf>
    <xf numFmtId="0" fontId="6" fillId="8" borderId="0" xfId="0" applyFont="1" applyFill="1" applyAlignment="1">
      <alignment horizontal="center" vertical="center" wrapText="1"/>
    </xf>
    <xf numFmtId="4" fontId="0" fillId="5" borderId="0" xfId="0" applyNumberFormat="1" applyFill="1" applyAlignment="1">
      <alignment horizontal="center" vertical="center"/>
    </xf>
    <xf numFmtId="4" fontId="7" fillId="9" borderId="0" xfId="0" applyNumberFormat="1" applyFont="1" applyFill="1" applyAlignment="1">
      <alignment horizontal="center" vertical="center"/>
    </xf>
    <xf numFmtId="49" fontId="3" fillId="0" borderId="0" xfId="0" applyNumberFormat="1" applyFont="1"/>
    <xf numFmtId="0" fontId="11" fillId="0" borderId="0" xfId="0" applyFont="1"/>
    <xf numFmtId="0" fontId="0" fillId="0" borderId="0" xfId="0" applyAlignment="1">
      <alignment horizontal="left" wrapText="1"/>
    </xf>
    <xf numFmtId="0" fontId="5" fillId="0" borderId="0" xfId="1" applyAlignment="1">
      <alignment vertical="center"/>
    </xf>
    <xf numFmtId="0" fontId="3" fillId="0" borderId="0" xfId="0" applyFont="1" applyAlignment="1">
      <alignment vertical="center" wrapText="1"/>
    </xf>
    <xf numFmtId="0" fontId="5" fillId="0" borderId="0" xfId="1" applyAlignment="1">
      <alignment vertical="center" wrapText="1"/>
    </xf>
    <xf numFmtId="0" fontId="0" fillId="0" borderId="0" xfId="0" applyAlignment="1">
      <alignment vertical="center" wrapText="1"/>
    </xf>
    <xf numFmtId="4" fontId="5" fillId="4" borderId="9" xfId="1" applyNumberFormat="1" applyFill="1" applyBorder="1" applyAlignment="1">
      <alignment horizontal="center" vertical="center"/>
    </xf>
    <xf numFmtId="4" fontId="5" fillId="4" borderId="9" xfId="1" applyNumberFormat="1" applyFill="1" applyBorder="1"/>
    <xf numFmtId="0" fontId="0" fillId="4" borderId="9" xfId="0" applyFill="1" applyBorder="1"/>
    <xf numFmtId="4" fontId="0" fillId="6" borderId="0" xfId="0" applyNumberFormat="1" applyFill="1"/>
    <xf numFmtId="0" fontId="2" fillId="2" borderId="0" xfId="0" applyFont="1" applyFill="1" applyAlignment="1">
      <alignment horizontal="left" vertical="top"/>
    </xf>
    <xf numFmtId="4" fontId="0" fillId="0" borderId="0" xfId="0" applyNumberFormat="1"/>
    <xf numFmtId="164" fontId="0" fillId="0" borderId="0" xfId="0" applyNumberFormat="1"/>
    <xf numFmtId="0" fontId="0" fillId="0" borderId="0" xfId="0" applyAlignment="1">
      <alignment horizontal="center" vertical="center"/>
    </xf>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xf numFmtId="4" fontId="4" fillId="4" borderId="1" xfId="0" applyNumberFormat="1" applyFont="1" applyFill="1" applyBorder="1"/>
    <xf numFmtId="4" fontId="0" fillId="0" borderId="0" xfId="0" applyNumberFormat="1" applyAlignment="1">
      <alignment horizontal="center" vertical="center"/>
    </xf>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4" fontId="2" fillId="2" borderId="0" xfId="0" applyNumberFormat="1" applyFont="1" applyFill="1"/>
    <xf numFmtId="49" fontId="9" fillId="0" borderId="0" xfId="0" applyNumberFormat="1" applyFont="1"/>
    <xf numFmtId="4" fontId="3" fillId="0" borderId="0" xfId="0" applyNumberFormat="1" applyFont="1"/>
    <xf numFmtId="4" fontId="0" fillId="4" borderId="0" xfId="0" applyNumberFormat="1" applyFill="1"/>
    <xf numFmtId="4" fontId="3" fillId="4" borderId="0" xfId="0" applyNumberFormat="1" applyFont="1" applyFill="1"/>
    <xf numFmtId="49" fontId="8" fillId="0" borderId="0" xfId="0" applyNumberFormat="1" applyFont="1"/>
    <xf numFmtId="49" fontId="3" fillId="5" borderId="0" xfId="0" applyNumberFormat="1" applyFont="1" applyFill="1"/>
    <xf numFmtId="49" fontId="4" fillId="5" borderId="0" xfId="0" applyNumberFormat="1" applyFont="1" applyFill="1"/>
    <xf numFmtId="1" fontId="3" fillId="0" borderId="0" xfId="0" applyNumberFormat="1" applyFont="1"/>
    <xf numFmtId="4" fontId="3" fillId="0" borderId="0" xfId="0" applyNumberFormat="1" applyFont="1" applyAlignment="1">
      <alignment horizontal="center" vertical="center"/>
    </xf>
    <xf numFmtId="0" fontId="12" fillId="0" borderId="0" xfId="0" applyFont="1"/>
    <xf numFmtId="49" fontId="3" fillId="3" borderId="0" xfId="0" applyNumberFormat="1" applyFont="1" applyFill="1"/>
    <xf numFmtId="49" fontId="4" fillId="3" borderId="0" xfId="0" applyNumberFormat="1" applyFont="1" applyFill="1"/>
    <xf numFmtId="49" fontId="3" fillId="3" borderId="0" xfId="0" applyNumberFormat="1" applyFont="1" applyFill="1" applyAlignment="1">
      <alignment wrapText="1"/>
    </xf>
    <xf numFmtId="49" fontId="3" fillId="10" borderId="0" xfId="0" applyNumberFormat="1" applyFont="1" applyFill="1"/>
    <xf numFmtId="49" fontId="4" fillId="10" borderId="0" xfId="0" applyNumberFormat="1" applyFont="1" applyFill="1"/>
    <xf numFmtId="0" fontId="3" fillId="10" borderId="0" xfId="0" applyFont="1" applyFill="1"/>
    <xf numFmtId="0" fontId="0" fillId="10" borderId="0" xfId="0" applyFill="1" applyAlignment="1">
      <alignment wrapText="1"/>
    </xf>
    <xf numFmtId="0" fontId="0" fillId="10" borderId="0" xfId="0" applyFill="1"/>
    <xf numFmtId="0" fontId="0" fillId="11" borderId="0" xfId="0" applyFill="1"/>
    <xf numFmtId="0" fontId="4" fillId="11" borderId="0" xfId="0" applyFont="1" applyFill="1"/>
    <xf numFmtId="0" fontId="3" fillId="11" borderId="0" xfId="0" applyFont="1" applyFill="1"/>
    <xf numFmtId="0" fontId="3" fillId="11" borderId="0" xfId="0" applyFont="1" applyFill="1" applyAlignment="1">
      <alignment wrapText="1"/>
    </xf>
    <xf numFmtId="0" fontId="3" fillId="12" borderId="0" xfId="0" applyFont="1" applyFill="1"/>
    <xf numFmtId="0" fontId="4" fillId="12" borderId="0" xfId="0" applyFont="1" applyFill="1" applyAlignment="1">
      <alignment wrapText="1"/>
    </xf>
    <xf numFmtId="0" fontId="3" fillId="12" borderId="0" xfId="0" applyFont="1" applyFill="1" applyAlignment="1">
      <alignment horizontal="left"/>
    </xf>
    <xf numFmtId="0" fontId="3" fillId="12" borderId="0" xfId="0" applyFont="1" applyFill="1" applyAlignment="1">
      <alignment wrapText="1"/>
    </xf>
    <xf numFmtId="4" fontId="3" fillId="3" borderId="0" xfId="0" applyNumberFormat="1" applyFont="1" applyFill="1" applyProtection="1">
      <protection locked="0"/>
    </xf>
    <xf numFmtId="10" fontId="3" fillId="3" borderId="4" xfId="0" quotePrefix="1" applyNumberFormat="1" applyFont="1" applyFill="1" applyBorder="1" applyProtection="1">
      <protection locked="0"/>
    </xf>
    <xf numFmtId="49" fontId="3" fillId="10" borderId="0" xfId="0" applyNumberFormat="1" applyFont="1" applyFill="1" applyAlignment="1">
      <alignment horizontal="left" vertical="center" wrapText="1"/>
    </xf>
    <xf numFmtId="0" fontId="13" fillId="0" borderId="0" xfId="0" applyFont="1" applyAlignment="1">
      <alignment horizontal="left" vertical="center" wrapText="1"/>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cellXfs>
  <cellStyles count="5">
    <cellStyle name="Millares 2" xfId="2" xr:uid="{779960C9-85FA-409A-9513-CE35CC966730}"/>
    <cellStyle name="Millares 3" xfId="4" xr:uid="{FDB3C3EF-5F66-4B54-A916-E53625FF0B5D}"/>
    <cellStyle name="Normal" xfId="0" builtinId="0"/>
    <cellStyle name="Normal 2" xfId="1" xr:uid="{89BAD5E0-8D3D-424F-9A5D-0721A04A9C77}"/>
    <cellStyle name="Normal 2 2" xfId="3" xr:uid="{10262528-9BF0-4F17-9E05-4CDCDFE250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K222"/>
  <sheetViews>
    <sheetView tabSelected="1" zoomScale="70" zoomScaleNormal="70" workbookViewId="0">
      <selection activeCell="E6" sqref="E6:G6"/>
    </sheetView>
  </sheetViews>
  <sheetFormatPr baseColWidth="10" defaultColWidth="11.42578125" defaultRowHeight="15" x14ac:dyDescent="0.25"/>
  <cols>
    <col min="1" max="1" width="28.28515625" customWidth="1"/>
    <col min="2" max="2" width="10.42578125" customWidth="1"/>
    <col min="3" max="3" width="42.28515625" customWidth="1"/>
    <col min="4" max="4" width="18.7109375" customWidth="1"/>
    <col min="5" max="5" width="28.7109375" style="21" bestFit="1" customWidth="1"/>
    <col min="6" max="6" width="18" style="21" bestFit="1" customWidth="1"/>
    <col min="7" max="7" width="22.5703125" style="22" customWidth="1"/>
    <col min="8" max="8" width="19.7109375" bestFit="1" customWidth="1"/>
    <col min="9" max="9" width="18.7109375" style="21" customWidth="1"/>
    <col min="10" max="10" width="15.140625" style="23" bestFit="1" customWidth="1"/>
    <col min="11" max="11" width="47" customWidth="1"/>
  </cols>
  <sheetData>
    <row r="1" spans="1:11" ht="15.75" thickBot="1" x14ac:dyDescent="0.3">
      <c r="D1" s="20" t="s">
        <v>0</v>
      </c>
      <c r="H1" s="20" t="s">
        <v>1</v>
      </c>
    </row>
    <row r="2" spans="1:11" ht="15.75" thickBot="1" x14ac:dyDescent="0.3">
      <c r="A2" s="24" t="s">
        <v>2</v>
      </c>
      <c r="B2" s="25">
        <v>3</v>
      </c>
    </row>
    <row r="3" spans="1:11" ht="15" customHeight="1" thickBot="1" x14ac:dyDescent="0.3">
      <c r="A3" s="73" t="s">
        <v>3</v>
      </c>
      <c r="B3" s="74"/>
      <c r="C3" s="75"/>
      <c r="D3" s="26">
        <f>+D6-D5-D4</f>
        <v>11062218.26</v>
      </c>
      <c r="E3" s="73" t="s">
        <v>4</v>
      </c>
      <c r="F3" s="74"/>
      <c r="G3" s="75"/>
      <c r="H3" s="26">
        <f>+H6-H5-H4</f>
        <v>0</v>
      </c>
    </row>
    <row r="4" spans="1:11" ht="15" customHeight="1" thickBot="1" x14ac:dyDescent="0.3">
      <c r="A4" s="27" t="s">
        <v>5</v>
      </c>
      <c r="B4" s="28">
        <v>0.06</v>
      </c>
      <c r="C4" s="29" t="s">
        <v>6</v>
      </c>
      <c r="D4" s="30">
        <f>ROUND((B4*(D6/(1+B4+B5))),2)</f>
        <v>663733.1</v>
      </c>
      <c r="E4" s="31" t="s">
        <v>7</v>
      </c>
      <c r="F4" s="68">
        <v>0</v>
      </c>
      <c r="G4" s="29" t="s">
        <v>6</v>
      </c>
      <c r="H4" s="30">
        <f>ROUND((F4*(H6/(1+F4+F5))),2)</f>
        <v>0</v>
      </c>
    </row>
    <row r="5" spans="1:11" ht="15.75" thickBot="1" x14ac:dyDescent="0.3">
      <c r="A5" s="27" t="s">
        <v>8</v>
      </c>
      <c r="B5" s="28">
        <v>0.09</v>
      </c>
      <c r="C5" s="29" t="s">
        <v>9</v>
      </c>
      <c r="D5" s="30">
        <f>ROUND((B5*(D6/(1+B4+B5))),2)</f>
        <v>995599.64</v>
      </c>
      <c r="E5" s="31" t="s">
        <v>10</v>
      </c>
      <c r="F5" s="68">
        <v>0</v>
      </c>
      <c r="G5" s="29" t="s">
        <v>9</v>
      </c>
      <c r="H5" s="30">
        <f>ROUND((F5*(H6/(1+F4+F5))),2)</f>
        <v>0</v>
      </c>
    </row>
    <row r="6" spans="1:11" ht="15.75" thickBot="1" x14ac:dyDescent="0.3">
      <c r="A6" s="76" t="s">
        <v>11</v>
      </c>
      <c r="B6" s="77"/>
      <c r="C6" s="78"/>
      <c r="D6" s="30">
        <f>SUM(G:G)</f>
        <v>12721551</v>
      </c>
      <c r="E6" s="76" t="s">
        <v>12</v>
      </c>
      <c r="F6" s="77"/>
      <c r="G6" s="78"/>
      <c r="H6" s="30">
        <f>+SUM(I13:I225)</f>
        <v>0</v>
      </c>
      <c r="J6" s="32"/>
    </row>
    <row r="7" spans="1:11" ht="15.75" thickBot="1" x14ac:dyDescent="0.3">
      <c r="A7" s="33" t="s">
        <v>13</v>
      </c>
      <c r="B7" s="34">
        <v>0.21</v>
      </c>
      <c r="C7" s="29" t="s">
        <v>14</v>
      </c>
      <c r="D7" s="30">
        <f>ROUND($D$6*B7,2)</f>
        <v>2671525.71</v>
      </c>
      <c r="E7" s="35" t="s">
        <v>13</v>
      </c>
      <c r="F7" s="36">
        <f>B7</f>
        <v>0.21</v>
      </c>
      <c r="G7" s="29" t="s">
        <v>14</v>
      </c>
      <c r="H7" s="30">
        <f>ROUND($H$6*F7,2)</f>
        <v>0</v>
      </c>
      <c r="J7" s="32"/>
    </row>
    <row r="8" spans="1:11" ht="15.75" thickBot="1" x14ac:dyDescent="0.3">
      <c r="A8" s="79" t="s">
        <v>15</v>
      </c>
      <c r="B8" s="80"/>
      <c r="C8" s="81"/>
      <c r="D8" s="37">
        <f>SUM(D6:D7)</f>
        <v>15393076.710000001</v>
      </c>
      <c r="E8" s="79" t="s">
        <v>16</v>
      </c>
      <c r="F8" s="80"/>
      <c r="G8" s="81"/>
      <c r="H8" s="37">
        <f>SUM(H6:H7)</f>
        <v>0</v>
      </c>
    </row>
    <row r="9" spans="1:11" ht="15.75" thickBot="1" x14ac:dyDescent="0.3"/>
    <row r="10" spans="1:11" ht="15.75" thickBot="1" x14ac:dyDescent="0.3">
      <c r="A10" s="38"/>
      <c r="F10" s="71" t="s">
        <v>17</v>
      </c>
      <c r="G10" s="72"/>
      <c r="H10" s="71" t="s">
        <v>18</v>
      </c>
      <c r="I10" s="72"/>
    </row>
    <row r="11" spans="1:11" x14ac:dyDescent="0.25">
      <c r="A11" s="39" t="s">
        <v>19</v>
      </c>
      <c r="B11" s="39" t="s">
        <v>20</v>
      </c>
      <c r="C11" s="39" t="s">
        <v>21</v>
      </c>
      <c r="D11" s="39" t="s">
        <v>22</v>
      </c>
      <c r="E11" s="40" t="s">
        <v>23</v>
      </c>
      <c r="F11" s="40" t="s">
        <v>24</v>
      </c>
      <c r="G11" s="39" t="s">
        <v>25</v>
      </c>
      <c r="H11" s="39" t="s">
        <v>26</v>
      </c>
      <c r="I11" s="39" t="s">
        <v>27</v>
      </c>
      <c r="J11" s="23" t="s">
        <v>153</v>
      </c>
    </row>
    <row r="12" spans="1:11" x14ac:dyDescent="0.25">
      <c r="A12" s="9" t="s">
        <v>28</v>
      </c>
      <c r="B12" s="9"/>
      <c r="C12" s="41" t="s">
        <v>116</v>
      </c>
      <c r="D12" s="9"/>
      <c r="E12" s="42"/>
      <c r="F12" s="42"/>
      <c r="G12" s="43"/>
      <c r="H12" s="42"/>
      <c r="I12" s="44"/>
    </row>
    <row r="13" spans="1:11" x14ac:dyDescent="0.25">
      <c r="A13" s="9" t="s">
        <v>29</v>
      </c>
      <c r="B13" s="9"/>
      <c r="C13" s="45" t="s">
        <v>117</v>
      </c>
      <c r="D13" s="9"/>
      <c r="E13" s="42"/>
      <c r="F13" s="42"/>
      <c r="G13" s="43"/>
      <c r="H13" s="42"/>
      <c r="I13" s="44"/>
      <c r="J13" s="23">
        <v>2081</v>
      </c>
    </row>
    <row r="14" spans="1:11" x14ac:dyDescent="0.25">
      <c r="A14" s="9" t="s">
        <v>30</v>
      </c>
      <c r="B14" s="46"/>
      <c r="C14" s="47" t="s">
        <v>35</v>
      </c>
      <c r="D14" s="9"/>
      <c r="E14" s="42"/>
      <c r="F14" s="42"/>
      <c r="G14" s="43"/>
      <c r="H14" s="42"/>
      <c r="I14" s="44"/>
      <c r="J14" s="23">
        <v>2081</v>
      </c>
    </row>
    <row r="15" spans="1:11" x14ac:dyDescent="0.25">
      <c r="A15" s="9"/>
      <c r="B15" s="46" t="s">
        <v>36</v>
      </c>
      <c r="C15" s="46" t="s">
        <v>119</v>
      </c>
      <c r="D15" s="48" t="s">
        <v>91</v>
      </c>
      <c r="E15" s="49">
        <v>25378</v>
      </c>
      <c r="F15" s="42">
        <v>12</v>
      </c>
      <c r="G15" s="43">
        <f>ROUND(E15*F15,2)</f>
        <v>304536</v>
      </c>
      <c r="H15" s="67"/>
      <c r="I15" s="44">
        <f>ROUND(E15*H15,2)</f>
        <v>0</v>
      </c>
      <c r="J15" s="23">
        <v>2081</v>
      </c>
      <c r="K15" s="50" t="str">
        <f t="shared" ref="K15:K78" si="0">+IF(H15&gt;F15,"Importe superior a importe máximo","")</f>
        <v/>
      </c>
    </row>
    <row r="16" spans="1:11" x14ac:dyDescent="0.25">
      <c r="A16" s="9"/>
      <c r="B16" s="46" t="s">
        <v>38</v>
      </c>
      <c r="C16" s="46" t="s">
        <v>37</v>
      </c>
      <c r="D16" s="48" t="s">
        <v>91</v>
      </c>
      <c r="E16" s="49">
        <v>75672</v>
      </c>
      <c r="F16" s="42">
        <v>17</v>
      </c>
      <c r="G16" s="43">
        <f t="shared" ref="G16:G40" si="1">ROUND(E16*F16,2)</f>
        <v>1286424</v>
      </c>
      <c r="H16" s="67"/>
      <c r="I16" s="44">
        <f t="shared" ref="I16:I39" si="2">ROUND(E16*H16,2)</f>
        <v>0</v>
      </c>
      <c r="J16" s="23">
        <v>2081</v>
      </c>
      <c r="K16" s="50" t="str">
        <f t="shared" si="0"/>
        <v/>
      </c>
    </row>
    <row r="17" spans="1:11" x14ac:dyDescent="0.25">
      <c r="A17" s="9"/>
      <c r="B17" s="46" t="s">
        <v>40</v>
      </c>
      <c r="C17" s="46" t="s">
        <v>39</v>
      </c>
      <c r="D17" s="48" t="s">
        <v>91</v>
      </c>
      <c r="E17" s="49">
        <v>7524</v>
      </c>
      <c r="F17" s="42">
        <v>21</v>
      </c>
      <c r="G17" s="43">
        <f t="shared" si="1"/>
        <v>158004</v>
      </c>
      <c r="H17" s="67"/>
      <c r="I17" s="44">
        <f t="shared" si="2"/>
        <v>0</v>
      </c>
      <c r="J17" s="23">
        <v>2081</v>
      </c>
      <c r="K17" s="50" t="str">
        <f t="shared" si="0"/>
        <v/>
      </c>
    </row>
    <row r="18" spans="1:11" x14ac:dyDescent="0.25">
      <c r="A18" s="9"/>
      <c r="B18" s="46" t="s">
        <v>42</v>
      </c>
      <c r="C18" s="46" t="s">
        <v>41</v>
      </c>
      <c r="D18" s="48" t="s">
        <v>91</v>
      </c>
      <c r="E18" s="49">
        <v>11283</v>
      </c>
      <c r="F18" s="42">
        <v>10</v>
      </c>
      <c r="G18" s="43">
        <f t="shared" si="1"/>
        <v>112830</v>
      </c>
      <c r="H18" s="67"/>
      <c r="I18" s="44">
        <f t="shared" si="2"/>
        <v>0</v>
      </c>
      <c r="J18" s="23">
        <v>2081</v>
      </c>
      <c r="K18" s="50" t="str">
        <f t="shared" si="0"/>
        <v/>
      </c>
    </row>
    <row r="19" spans="1:11" x14ac:dyDescent="0.25">
      <c r="A19" s="9"/>
      <c r="B19" s="46" t="s">
        <v>44</v>
      </c>
      <c r="C19" s="46" t="s">
        <v>43</v>
      </c>
      <c r="D19" s="48" t="s">
        <v>91</v>
      </c>
      <c r="E19" s="49">
        <v>9405</v>
      </c>
      <c r="F19" s="42">
        <v>27</v>
      </c>
      <c r="G19" s="43">
        <f t="shared" si="1"/>
        <v>253935</v>
      </c>
      <c r="H19" s="67"/>
      <c r="I19" s="44">
        <f t="shared" si="2"/>
        <v>0</v>
      </c>
      <c r="J19" s="23">
        <v>2081</v>
      </c>
      <c r="K19" s="50" t="str">
        <f t="shared" si="0"/>
        <v/>
      </c>
    </row>
    <row r="20" spans="1:11" x14ac:dyDescent="0.25">
      <c r="A20" s="9"/>
      <c r="B20" s="46" t="s">
        <v>118</v>
      </c>
      <c r="C20" s="46" t="s">
        <v>45</v>
      </c>
      <c r="D20" s="48" t="s">
        <v>91</v>
      </c>
      <c r="E20" s="49">
        <v>288</v>
      </c>
      <c r="F20" s="42">
        <v>200</v>
      </c>
      <c r="G20" s="43">
        <f t="shared" si="1"/>
        <v>57600</v>
      </c>
      <c r="H20" s="67"/>
      <c r="I20" s="44">
        <f t="shared" si="2"/>
        <v>0</v>
      </c>
      <c r="J20" s="23">
        <v>2081</v>
      </c>
      <c r="K20" s="50" t="str">
        <f t="shared" si="0"/>
        <v/>
      </c>
    </row>
    <row r="21" spans="1:11" x14ac:dyDescent="0.25">
      <c r="A21" s="9" t="s">
        <v>93</v>
      </c>
      <c r="B21" s="51"/>
      <c r="C21" s="52" t="s">
        <v>46</v>
      </c>
      <c r="D21" s="48"/>
      <c r="E21" s="49"/>
      <c r="F21" s="42"/>
      <c r="G21" s="43"/>
      <c r="H21" s="42"/>
      <c r="I21" s="44"/>
      <c r="J21" s="23">
        <v>2081</v>
      </c>
      <c r="K21" s="50" t="str">
        <f t="shared" si="0"/>
        <v/>
      </c>
    </row>
    <row r="22" spans="1:11" x14ac:dyDescent="0.25">
      <c r="A22" s="9"/>
      <c r="B22" s="51" t="s">
        <v>48</v>
      </c>
      <c r="C22" s="51" t="s">
        <v>47</v>
      </c>
      <c r="D22" s="48" t="s">
        <v>91</v>
      </c>
      <c r="E22" s="49">
        <v>576</v>
      </c>
      <c r="F22" s="42">
        <v>100</v>
      </c>
      <c r="G22" s="43">
        <f t="shared" si="1"/>
        <v>57600</v>
      </c>
      <c r="H22" s="67"/>
      <c r="I22" s="44">
        <f t="shared" si="2"/>
        <v>0</v>
      </c>
      <c r="J22" s="23">
        <v>2081</v>
      </c>
      <c r="K22" s="50" t="str">
        <f t="shared" si="0"/>
        <v/>
      </c>
    </row>
    <row r="23" spans="1:11" x14ac:dyDescent="0.25">
      <c r="A23" s="9"/>
      <c r="B23" s="51" t="s">
        <v>50</v>
      </c>
      <c r="C23" s="51" t="s">
        <v>49</v>
      </c>
      <c r="D23" s="48" t="s">
        <v>91</v>
      </c>
      <c r="E23" s="49">
        <v>0</v>
      </c>
      <c r="F23" s="42">
        <v>0</v>
      </c>
      <c r="G23" s="43">
        <f t="shared" si="1"/>
        <v>0</v>
      </c>
      <c r="H23" s="42"/>
      <c r="I23" s="44">
        <f t="shared" si="2"/>
        <v>0</v>
      </c>
      <c r="J23" s="23">
        <v>2081</v>
      </c>
      <c r="K23" s="50" t="str">
        <f t="shared" si="0"/>
        <v/>
      </c>
    </row>
    <row r="24" spans="1:11" x14ac:dyDescent="0.25">
      <c r="A24" s="9"/>
      <c r="B24" s="51" t="s">
        <v>52</v>
      </c>
      <c r="C24" s="51" t="s">
        <v>51</v>
      </c>
      <c r="D24" s="48" t="s">
        <v>91</v>
      </c>
      <c r="E24" s="49">
        <v>288</v>
      </c>
      <c r="F24" s="42">
        <v>90</v>
      </c>
      <c r="G24" s="43">
        <f t="shared" si="1"/>
        <v>25920</v>
      </c>
      <c r="H24" s="67"/>
      <c r="I24" s="44">
        <f t="shared" si="2"/>
        <v>0</v>
      </c>
      <c r="J24" s="23">
        <v>2081</v>
      </c>
      <c r="K24" s="50" t="str">
        <f t="shared" si="0"/>
        <v/>
      </c>
    </row>
    <row r="25" spans="1:11" x14ac:dyDescent="0.25">
      <c r="A25" s="9"/>
      <c r="B25" s="51" t="s">
        <v>54</v>
      </c>
      <c r="C25" s="51" t="s">
        <v>53</v>
      </c>
      <c r="D25" s="48" t="s">
        <v>91</v>
      </c>
      <c r="E25" s="49">
        <v>144</v>
      </c>
      <c r="F25" s="42">
        <v>80</v>
      </c>
      <c r="G25" s="43">
        <f t="shared" si="1"/>
        <v>11520</v>
      </c>
      <c r="H25" s="67"/>
      <c r="I25" s="44">
        <f t="shared" si="2"/>
        <v>0</v>
      </c>
      <c r="J25" s="23">
        <v>2081</v>
      </c>
      <c r="K25" s="50" t="str">
        <f t="shared" si="0"/>
        <v/>
      </c>
    </row>
    <row r="26" spans="1:11" x14ac:dyDescent="0.25">
      <c r="A26" s="9"/>
      <c r="B26" s="51" t="s">
        <v>56</v>
      </c>
      <c r="C26" s="51" t="s">
        <v>55</v>
      </c>
      <c r="D26" s="48" t="s">
        <v>91</v>
      </c>
      <c r="E26" s="49">
        <v>0</v>
      </c>
      <c r="F26" s="42">
        <v>0</v>
      </c>
      <c r="G26" s="43">
        <f t="shared" si="1"/>
        <v>0</v>
      </c>
      <c r="H26" s="42"/>
      <c r="I26" s="44">
        <f t="shared" si="2"/>
        <v>0</v>
      </c>
      <c r="J26" s="23">
        <v>2081</v>
      </c>
      <c r="K26" s="50" t="str">
        <f t="shared" si="0"/>
        <v/>
      </c>
    </row>
    <row r="27" spans="1:11" x14ac:dyDescent="0.25">
      <c r="A27" s="9"/>
      <c r="B27" s="51" t="s">
        <v>57</v>
      </c>
      <c r="C27" s="51" t="s">
        <v>120</v>
      </c>
      <c r="D27" s="48" t="s">
        <v>91</v>
      </c>
      <c r="E27" s="49">
        <v>48</v>
      </c>
      <c r="F27" s="42">
        <v>75</v>
      </c>
      <c r="G27" s="43">
        <f t="shared" si="1"/>
        <v>3600</v>
      </c>
      <c r="H27" s="67"/>
      <c r="I27" s="44">
        <f t="shared" si="2"/>
        <v>0</v>
      </c>
      <c r="J27" s="23">
        <v>2081</v>
      </c>
      <c r="K27" s="50" t="str">
        <f t="shared" si="0"/>
        <v/>
      </c>
    </row>
    <row r="28" spans="1:11" x14ac:dyDescent="0.25">
      <c r="A28" s="9"/>
      <c r="B28" s="51" t="s">
        <v>58</v>
      </c>
      <c r="C28" s="51" t="s">
        <v>121</v>
      </c>
      <c r="D28" s="48" t="s">
        <v>91</v>
      </c>
      <c r="E28" s="49">
        <v>48</v>
      </c>
      <c r="F28" s="42">
        <v>75</v>
      </c>
      <c r="G28" s="43">
        <f t="shared" si="1"/>
        <v>3600</v>
      </c>
      <c r="H28" s="67"/>
      <c r="I28" s="44">
        <f t="shared" si="2"/>
        <v>0</v>
      </c>
      <c r="J28" s="23">
        <v>2081</v>
      </c>
      <c r="K28" s="50" t="str">
        <f t="shared" si="0"/>
        <v/>
      </c>
    </row>
    <row r="29" spans="1:11" ht="30" x14ac:dyDescent="0.25">
      <c r="A29" s="9"/>
      <c r="B29" s="51" t="s">
        <v>60</v>
      </c>
      <c r="C29" s="53" t="s">
        <v>59</v>
      </c>
      <c r="D29" s="48" t="s">
        <v>91</v>
      </c>
      <c r="E29" s="49">
        <v>48</v>
      </c>
      <c r="F29" s="42">
        <v>90</v>
      </c>
      <c r="G29" s="43">
        <f t="shared" si="1"/>
        <v>4320</v>
      </c>
      <c r="H29" s="67"/>
      <c r="I29" s="44">
        <f t="shared" si="2"/>
        <v>0</v>
      </c>
      <c r="J29" s="23">
        <v>2081</v>
      </c>
      <c r="K29" s="50" t="str">
        <f t="shared" si="0"/>
        <v/>
      </c>
    </row>
    <row r="30" spans="1:11" ht="30" x14ac:dyDescent="0.25">
      <c r="A30" s="9"/>
      <c r="B30" s="51" t="s">
        <v>62</v>
      </c>
      <c r="C30" s="53" t="s">
        <v>61</v>
      </c>
      <c r="D30" s="48" t="s">
        <v>91</v>
      </c>
      <c r="E30" s="49">
        <v>48</v>
      </c>
      <c r="F30" s="42">
        <v>70</v>
      </c>
      <c r="G30" s="43">
        <f t="shared" si="1"/>
        <v>3360</v>
      </c>
      <c r="H30" s="67"/>
      <c r="I30" s="44">
        <f t="shared" si="2"/>
        <v>0</v>
      </c>
      <c r="J30" s="23">
        <v>2081</v>
      </c>
      <c r="K30" s="50" t="str">
        <f t="shared" si="0"/>
        <v/>
      </c>
    </row>
    <row r="31" spans="1:11" x14ac:dyDescent="0.25">
      <c r="A31" s="9"/>
      <c r="B31" s="51" t="s">
        <v>65</v>
      </c>
      <c r="C31" s="51" t="s">
        <v>64</v>
      </c>
      <c r="D31" s="48" t="s">
        <v>91</v>
      </c>
      <c r="E31" s="49">
        <v>144</v>
      </c>
      <c r="F31" s="42">
        <v>50</v>
      </c>
      <c r="G31" s="43">
        <f t="shared" si="1"/>
        <v>7200</v>
      </c>
      <c r="H31" s="67"/>
      <c r="I31" s="44">
        <f t="shared" si="2"/>
        <v>0</v>
      </c>
      <c r="J31" s="23">
        <v>2081</v>
      </c>
      <c r="K31" s="50" t="str">
        <f t="shared" si="0"/>
        <v/>
      </c>
    </row>
    <row r="32" spans="1:11" x14ac:dyDescent="0.25">
      <c r="A32" s="9"/>
      <c r="B32" s="51" t="s">
        <v>63</v>
      </c>
      <c r="C32" s="53" t="s">
        <v>122</v>
      </c>
      <c r="D32" s="48" t="s">
        <v>91</v>
      </c>
      <c r="E32" s="49">
        <v>800</v>
      </c>
      <c r="F32" s="42">
        <v>50</v>
      </c>
      <c r="G32" s="43">
        <f t="shared" si="1"/>
        <v>40000</v>
      </c>
      <c r="H32" s="67"/>
      <c r="I32" s="44">
        <f t="shared" si="2"/>
        <v>0</v>
      </c>
      <c r="J32" s="23">
        <v>2081</v>
      </c>
      <c r="K32" s="50" t="str">
        <f t="shared" si="0"/>
        <v/>
      </c>
    </row>
    <row r="33" spans="1:11" x14ac:dyDescent="0.25">
      <c r="A33" s="9"/>
      <c r="B33" s="51" t="s">
        <v>66</v>
      </c>
      <c r="C33" s="51" t="s">
        <v>123</v>
      </c>
      <c r="D33" s="48" t="s">
        <v>91</v>
      </c>
      <c r="E33" s="49">
        <v>288</v>
      </c>
      <c r="F33" s="42">
        <v>80</v>
      </c>
      <c r="G33" s="43">
        <f t="shared" si="1"/>
        <v>23040</v>
      </c>
      <c r="H33" s="67"/>
      <c r="I33" s="44">
        <f t="shared" si="2"/>
        <v>0</v>
      </c>
      <c r="J33" s="23">
        <v>2081</v>
      </c>
      <c r="K33" s="50" t="str">
        <f t="shared" si="0"/>
        <v/>
      </c>
    </row>
    <row r="34" spans="1:11" x14ac:dyDescent="0.25">
      <c r="A34" s="9"/>
      <c r="B34" s="51" t="s">
        <v>68</v>
      </c>
      <c r="C34" s="51" t="s">
        <v>67</v>
      </c>
      <c r="D34" s="48" t="s">
        <v>91</v>
      </c>
      <c r="E34" s="49">
        <v>96</v>
      </c>
      <c r="F34" s="42">
        <v>30</v>
      </c>
      <c r="G34" s="43">
        <f t="shared" si="1"/>
        <v>2880</v>
      </c>
      <c r="H34" s="67"/>
      <c r="I34" s="44">
        <f t="shared" si="2"/>
        <v>0</v>
      </c>
      <c r="J34" s="23">
        <v>2081</v>
      </c>
      <c r="K34" s="50" t="str">
        <f t="shared" si="0"/>
        <v/>
      </c>
    </row>
    <row r="35" spans="1:11" x14ac:dyDescent="0.25">
      <c r="A35" s="9"/>
      <c r="B35" s="51" t="s">
        <v>70</v>
      </c>
      <c r="C35" s="51" t="s">
        <v>69</v>
      </c>
      <c r="D35" s="48" t="s">
        <v>91</v>
      </c>
      <c r="E35" s="49">
        <v>3520</v>
      </c>
      <c r="F35" s="42">
        <v>25</v>
      </c>
      <c r="G35" s="43">
        <f t="shared" si="1"/>
        <v>88000</v>
      </c>
      <c r="H35" s="67"/>
      <c r="I35" s="44">
        <f t="shared" si="2"/>
        <v>0</v>
      </c>
      <c r="J35" s="23">
        <v>2081</v>
      </c>
      <c r="K35" s="50" t="str">
        <f t="shared" si="0"/>
        <v/>
      </c>
    </row>
    <row r="36" spans="1:11" x14ac:dyDescent="0.25">
      <c r="A36" s="9"/>
      <c r="B36" s="51" t="s">
        <v>71</v>
      </c>
      <c r="C36" s="51" t="s">
        <v>113</v>
      </c>
      <c r="D36" s="48" t="s">
        <v>91</v>
      </c>
      <c r="E36" s="49">
        <v>2000</v>
      </c>
      <c r="F36" s="42">
        <v>15</v>
      </c>
      <c r="G36" s="43">
        <f t="shared" si="1"/>
        <v>30000</v>
      </c>
      <c r="H36" s="67"/>
      <c r="I36" s="44">
        <f t="shared" si="2"/>
        <v>0</v>
      </c>
      <c r="J36" s="23">
        <v>2081</v>
      </c>
      <c r="K36" s="50" t="str">
        <f t="shared" si="0"/>
        <v/>
      </c>
    </row>
    <row r="37" spans="1:11" x14ac:dyDescent="0.25">
      <c r="A37" s="9" t="s">
        <v>94</v>
      </c>
      <c r="B37" s="54"/>
      <c r="C37" s="55" t="s">
        <v>162</v>
      </c>
      <c r="D37" s="48"/>
      <c r="E37" s="49"/>
      <c r="F37" s="42"/>
      <c r="G37" s="43"/>
      <c r="H37" s="42"/>
      <c r="I37" s="44"/>
      <c r="J37" s="23">
        <v>2081</v>
      </c>
      <c r="K37" s="50" t="str">
        <f t="shared" si="0"/>
        <v/>
      </c>
    </row>
    <row r="38" spans="1:11" x14ac:dyDescent="0.25">
      <c r="A38" s="9"/>
      <c r="B38" s="54" t="s">
        <v>73</v>
      </c>
      <c r="C38" s="54" t="s">
        <v>72</v>
      </c>
      <c r="D38" s="48" t="s">
        <v>91</v>
      </c>
      <c r="E38" s="49">
        <v>0</v>
      </c>
      <c r="F38" s="42">
        <v>0</v>
      </c>
      <c r="G38" s="43">
        <f t="shared" si="1"/>
        <v>0</v>
      </c>
      <c r="H38" s="42"/>
      <c r="I38" s="44">
        <f t="shared" si="2"/>
        <v>0</v>
      </c>
      <c r="J38" s="23">
        <v>2081</v>
      </c>
      <c r="K38" s="50" t="str">
        <f t="shared" si="0"/>
        <v/>
      </c>
    </row>
    <row r="39" spans="1:11" x14ac:dyDescent="0.25">
      <c r="A39" s="9"/>
      <c r="B39" s="54" t="s">
        <v>75</v>
      </c>
      <c r="C39" s="54" t="s">
        <v>74</v>
      </c>
      <c r="D39" s="48" t="s">
        <v>91</v>
      </c>
      <c r="E39" s="49">
        <v>288</v>
      </c>
      <c r="F39" s="42">
        <v>80</v>
      </c>
      <c r="G39" s="43">
        <f t="shared" si="1"/>
        <v>23040</v>
      </c>
      <c r="H39" s="67"/>
      <c r="I39" s="44">
        <f t="shared" si="2"/>
        <v>0</v>
      </c>
      <c r="J39" s="23">
        <v>2081</v>
      </c>
      <c r="K39" s="50" t="str">
        <f t="shared" si="0"/>
        <v/>
      </c>
    </row>
    <row r="40" spans="1:11" ht="45" x14ac:dyDescent="0.25">
      <c r="B40" s="56" t="s">
        <v>76</v>
      </c>
      <c r="C40" s="69" t="s">
        <v>163</v>
      </c>
      <c r="D40" s="48" t="s">
        <v>91</v>
      </c>
      <c r="E40" s="32">
        <v>864</v>
      </c>
      <c r="F40" s="21">
        <v>12</v>
      </c>
      <c r="G40" s="43">
        <f t="shared" si="1"/>
        <v>10368</v>
      </c>
      <c r="H40" s="67"/>
      <c r="I40" s="44">
        <f t="shared" ref="I40:I42" si="3">ROUND(E40*H40,2)</f>
        <v>0</v>
      </c>
      <c r="J40" s="23">
        <v>2081</v>
      </c>
      <c r="K40" s="50" t="str">
        <f t="shared" si="0"/>
        <v/>
      </c>
    </row>
    <row r="41" spans="1:11" ht="30" x14ac:dyDescent="0.25">
      <c r="B41" s="56" t="s">
        <v>78</v>
      </c>
      <c r="C41" s="57" t="s">
        <v>77</v>
      </c>
      <c r="D41" s="48" t="s">
        <v>91</v>
      </c>
      <c r="E41" s="32">
        <v>5435</v>
      </c>
      <c r="F41" s="21">
        <v>2</v>
      </c>
      <c r="G41" s="43">
        <f t="shared" ref="G41:G47" si="4">ROUND(E41*F41,2)</f>
        <v>10870</v>
      </c>
      <c r="H41" s="67"/>
      <c r="I41" s="44">
        <f t="shared" si="3"/>
        <v>0</v>
      </c>
      <c r="J41" s="23">
        <v>2081</v>
      </c>
      <c r="K41" s="50" t="str">
        <f t="shared" si="0"/>
        <v/>
      </c>
    </row>
    <row r="42" spans="1:11" x14ac:dyDescent="0.25">
      <c r="B42" s="56" t="s">
        <v>80</v>
      </c>
      <c r="C42" s="58" t="s">
        <v>79</v>
      </c>
      <c r="D42" s="48" t="s">
        <v>91</v>
      </c>
      <c r="E42" s="32">
        <v>5600</v>
      </c>
      <c r="F42" s="21">
        <v>2</v>
      </c>
      <c r="G42" s="43">
        <f t="shared" si="4"/>
        <v>11200</v>
      </c>
      <c r="H42" s="67"/>
      <c r="I42" s="44">
        <f t="shared" si="3"/>
        <v>0</v>
      </c>
      <c r="J42" s="23">
        <v>2081</v>
      </c>
      <c r="K42" s="50" t="str">
        <f t="shared" si="0"/>
        <v/>
      </c>
    </row>
    <row r="43" spans="1:11" ht="26.45" customHeight="1" x14ac:dyDescent="0.25">
      <c r="B43" s="56" t="s">
        <v>81</v>
      </c>
      <c r="C43" s="57" t="s">
        <v>114</v>
      </c>
      <c r="D43" s="48" t="s">
        <v>91</v>
      </c>
      <c r="E43" s="32">
        <v>1600</v>
      </c>
      <c r="F43" s="21">
        <v>30</v>
      </c>
      <c r="G43" s="43">
        <f t="shared" si="4"/>
        <v>48000</v>
      </c>
      <c r="H43" s="67"/>
      <c r="I43" s="44">
        <f t="shared" ref="I43:I44" si="5">ROUND(E43*H43,2)</f>
        <v>0</v>
      </c>
      <c r="J43" s="23">
        <v>2081</v>
      </c>
      <c r="K43" s="50" t="str">
        <f t="shared" si="0"/>
        <v/>
      </c>
    </row>
    <row r="44" spans="1:11" x14ac:dyDescent="0.25">
      <c r="B44" s="56" t="s">
        <v>82</v>
      </c>
      <c r="C44" s="58" t="s">
        <v>92</v>
      </c>
      <c r="D44" s="48" t="s">
        <v>91</v>
      </c>
      <c r="E44" s="32">
        <v>288</v>
      </c>
      <c r="F44" s="21">
        <v>35</v>
      </c>
      <c r="G44" s="43">
        <f t="shared" si="4"/>
        <v>10080</v>
      </c>
      <c r="H44" s="67"/>
      <c r="I44" s="44">
        <f t="shared" si="5"/>
        <v>0</v>
      </c>
      <c r="J44" s="23">
        <v>2081</v>
      </c>
      <c r="K44" s="50" t="str">
        <f t="shared" si="0"/>
        <v/>
      </c>
    </row>
    <row r="45" spans="1:11" x14ac:dyDescent="0.25">
      <c r="A45" s="9" t="s">
        <v>95</v>
      </c>
      <c r="B45" s="59"/>
      <c r="C45" s="60" t="s">
        <v>83</v>
      </c>
      <c r="D45" s="48"/>
      <c r="E45" s="32"/>
      <c r="G45" s="43"/>
      <c r="H45" s="42"/>
      <c r="I45" s="44"/>
      <c r="J45" s="23">
        <v>2081</v>
      </c>
      <c r="K45" s="50" t="str">
        <f t="shared" si="0"/>
        <v/>
      </c>
    </row>
    <row r="46" spans="1:11" x14ac:dyDescent="0.25">
      <c r="B46" s="61" t="s">
        <v>85</v>
      </c>
      <c r="C46" s="61" t="s">
        <v>84</v>
      </c>
      <c r="D46" s="48" t="s">
        <v>91</v>
      </c>
      <c r="E46" s="32">
        <v>48</v>
      </c>
      <c r="F46" s="21">
        <v>100</v>
      </c>
      <c r="G46" s="43">
        <f t="shared" si="4"/>
        <v>4800</v>
      </c>
      <c r="H46" s="67"/>
      <c r="I46" s="44">
        <f>ROUND(E46*H46,2)</f>
        <v>0</v>
      </c>
      <c r="J46" s="23">
        <v>2081</v>
      </c>
      <c r="K46" s="50" t="str">
        <f t="shared" si="0"/>
        <v/>
      </c>
    </row>
    <row r="47" spans="1:11" x14ac:dyDescent="0.25">
      <c r="B47" s="61" t="s">
        <v>87</v>
      </c>
      <c r="C47" s="61" t="s">
        <v>86</v>
      </c>
      <c r="D47" s="48" t="s">
        <v>91</v>
      </c>
      <c r="E47" s="32">
        <v>48</v>
      </c>
      <c r="F47" s="21">
        <v>100</v>
      </c>
      <c r="G47" s="43">
        <f t="shared" si="4"/>
        <v>4800</v>
      </c>
      <c r="H47" s="67"/>
      <c r="I47" s="44">
        <f t="shared" ref="I47:I54" si="6">ROUND(E47*H47,2)</f>
        <v>0</v>
      </c>
      <c r="J47" s="23">
        <v>2081</v>
      </c>
      <c r="K47" s="50" t="str">
        <f t="shared" si="0"/>
        <v/>
      </c>
    </row>
    <row r="48" spans="1:11" x14ac:dyDescent="0.25">
      <c r="B48" s="61" t="s">
        <v>89</v>
      </c>
      <c r="C48" s="61" t="s">
        <v>88</v>
      </c>
      <c r="D48" s="48" t="s">
        <v>91</v>
      </c>
      <c r="E48" s="32">
        <v>96</v>
      </c>
      <c r="F48" s="21">
        <v>50</v>
      </c>
      <c r="G48" s="43">
        <f t="shared" ref="G48:G54" si="7">ROUND(E48*F48,2)</f>
        <v>4800</v>
      </c>
      <c r="H48" s="67"/>
      <c r="I48" s="44">
        <f t="shared" si="6"/>
        <v>0</v>
      </c>
      <c r="J48" s="23">
        <v>2081</v>
      </c>
      <c r="K48" s="50" t="str">
        <f t="shared" si="0"/>
        <v/>
      </c>
    </row>
    <row r="49" spans="1:11" ht="30" x14ac:dyDescent="0.25">
      <c r="B49" s="61" t="s">
        <v>90</v>
      </c>
      <c r="C49" s="62" t="s">
        <v>127</v>
      </c>
      <c r="D49" s="48" t="s">
        <v>91</v>
      </c>
      <c r="E49" s="32">
        <v>208</v>
      </c>
      <c r="F49" s="21">
        <v>50</v>
      </c>
      <c r="G49" s="43">
        <f t="shared" si="7"/>
        <v>10400</v>
      </c>
      <c r="H49" s="67"/>
      <c r="I49" s="44">
        <f t="shared" si="6"/>
        <v>0</v>
      </c>
      <c r="J49" s="23">
        <v>2081</v>
      </c>
      <c r="K49" s="50" t="str">
        <f t="shared" si="0"/>
        <v/>
      </c>
    </row>
    <row r="50" spans="1:11" x14ac:dyDescent="0.25">
      <c r="B50" s="61" t="s">
        <v>124</v>
      </c>
      <c r="C50" s="62" t="s">
        <v>128</v>
      </c>
      <c r="D50" s="48" t="s">
        <v>91</v>
      </c>
      <c r="E50" s="32">
        <v>0</v>
      </c>
      <c r="F50" s="21">
        <v>0</v>
      </c>
      <c r="G50" s="43">
        <f t="shared" si="7"/>
        <v>0</v>
      </c>
      <c r="H50" s="42"/>
      <c r="I50" s="44">
        <f t="shared" si="6"/>
        <v>0</v>
      </c>
      <c r="J50" s="23">
        <v>2081</v>
      </c>
      <c r="K50" s="50" t="str">
        <f t="shared" si="0"/>
        <v/>
      </c>
    </row>
    <row r="51" spans="1:11" x14ac:dyDescent="0.25">
      <c r="B51" s="61" t="s">
        <v>125</v>
      </c>
      <c r="C51" s="62" t="s">
        <v>129</v>
      </c>
      <c r="D51" s="48" t="s">
        <v>91</v>
      </c>
      <c r="E51" s="32">
        <v>0</v>
      </c>
      <c r="F51" s="21">
        <v>0</v>
      </c>
      <c r="G51" s="43">
        <f t="shared" si="7"/>
        <v>0</v>
      </c>
      <c r="H51" s="42"/>
      <c r="I51" s="44">
        <f t="shared" si="6"/>
        <v>0</v>
      </c>
      <c r="J51" s="23">
        <v>2081</v>
      </c>
      <c r="K51" s="50" t="str">
        <f t="shared" si="0"/>
        <v/>
      </c>
    </row>
    <row r="52" spans="1:11" x14ac:dyDescent="0.25">
      <c r="B52" s="61" t="s">
        <v>126</v>
      </c>
      <c r="C52" s="62" t="s">
        <v>130</v>
      </c>
      <c r="D52" s="48" t="s">
        <v>91</v>
      </c>
      <c r="E52" s="32">
        <v>0</v>
      </c>
      <c r="F52" s="21">
        <v>0</v>
      </c>
      <c r="G52" s="43">
        <f t="shared" si="7"/>
        <v>0</v>
      </c>
      <c r="H52" s="42"/>
      <c r="I52" s="44">
        <f t="shared" si="6"/>
        <v>0</v>
      </c>
      <c r="J52" s="23">
        <v>2081</v>
      </c>
      <c r="K52" s="50" t="str">
        <f t="shared" si="0"/>
        <v/>
      </c>
    </row>
    <row r="53" spans="1:11" ht="19.899999999999999" customHeight="1" x14ac:dyDescent="0.25">
      <c r="A53" s="9" t="s">
        <v>145</v>
      </c>
      <c r="B53" s="63"/>
      <c r="C53" s="64" t="s">
        <v>151</v>
      </c>
      <c r="D53" s="48"/>
      <c r="E53" s="32"/>
      <c r="G53" s="43"/>
      <c r="H53" s="42"/>
      <c r="I53" s="44"/>
      <c r="J53" s="23">
        <v>2081</v>
      </c>
      <c r="K53" s="50" t="str">
        <f t="shared" si="0"/>
        <v/>
      </c>
    </row>
    <row r="54" spans="1:11" ht="34.9" customHeight="1" x14ac:dyDescent="0.25">
      <c r="B54" s="65">
        <v>2081</v>
      </c>
      <c r="C54" s="66" t="s">
        <v>152</v>
      </c>
      <c r="D54" s="48" t="s">
        <v>146</v>
      </c>
      <c r="E54" s="32">
        <v>2</v>
      </c>
      <c r="F54" s="21">
        <v>440</v>
      </c>
      <c r="G54" s="43">
        <f t="shared" si="7"/>
        <v>880</v>
      </c>
      <c r="H54" s="67"/>
      <c r="I54" s="44">
        <f t="shared" si="6"/>
        <v>0</v>
      </c>
      <c r="J54" s="23">
        <v>2081</v>
      </c>
      <c r="K54" s="50" t="str">
        <f t="shared" si="0"/>
        <v/>
      </c>
    </row>
    <row r="55" spans="1:11" x14ac:dyDescent="0.25">
      <c r="A55" s="9" t="s">
        <v>31</v>
      </c>
      <c r="B55" s="9"/>
      <c r="C55" s="45" t="s">
        <v>131</v>
      </c>
      <c r="D55" s="9"/>
      <c r="E55" s="32"/>
      <c r="G55" s="43"/>
      <c r="H55" s="42"/>
      <c r="I55" s="44"/>
      <c r="J55" s="23">
        <v>2082</v>
      </c>
      <c r="K55" s="50" t="str">
        <f t="shared" si="0"/>
        <v/>
      </c>
    </row>
    <row r="56" spans="1:11" x14ac:dyDescent="0.25">
      <c r="A56" s="9" t="s">
        <v>96</v>
      </c>
      <c r="B56" s="46"/>
      <c r="C56" s="47" t="s">
        <v>35</v>
      </c>
      <c r="D56" s="9"/>
      <c r="E56" s="32"/>
      <c r="G56" s="43"/>
      <c r="H56" s="42"/>
      <c r="I56" s="44"/>
      <c r="J56" s="23">
        <v>2082</v>
      </c>
      <c r="K56" s="50" t="str">
        <f t="shared" si="0"/>
        <v/>
      </c>
    </row>
    <row r="57" spans="1:11" x14ac:dyDescent="0.25">
      <c r="A57" s="9"/>
      <c r="B57" s="46" t="s">
        <v>36</v>
      </c>
      <c r="C57" s="46" t="s">
        <v>119</v>
      </c>
      <c r="D57" s="48" t="s">
        <v>91</v>
      </c>
      <c r="E57" s="32">
        <v>6042</v>
      </c>
      <c r="F57" s="21">
        <v>12</v>
      </c>
      <c r="G57" s="43">
        <f t="shared" ref="G57" si="8">ROUND(E57*F57,2)</f>
        <v>72504</v>
      </c>
      <c r="H57" s="67"/>
      <c r="I57" s="44">
        <f t="shared" ref="I57" si="9">ROUND(E57*H57,2)</f>
        <v>0</v>
      </c>
      <c r="J57" s="23">
        <v>2082</v>
      </c>
      <c r="K57" s="50" t="str">
        <f t="shared" si="0"/>
        <v/>
      </c>
    </row>
    <row r="58" spans="1:11" x14ac:dyDescent="0.25">
      <c r="A58" s="9"/>
      <c r="B58" s="46" t="s">
        <v>38</v>
      </c>
      <c r="C58" s="46" t="s">
        <v>37</v>
      </c>
      <c r="D58" s="48" t="s">
        <v>91</v>
      </c>
      <c r="E58" s="32">
        <v>18077</v>
      </c>
      <c r="F58" s="21">
        <v>17</v>
      </c>
      <c r="G58" s="43">
        <f t="shared" ref="G58:G62" si="10">ROUND(E58*F58,2)</f>
        <v>307309</v>
      </c>
      <c r="H58" s="67"/>
      <c r="I58" s="44">
        <f t="shared" ref="I58:I62" si="11">ROUND(E58*H58,2)</f>
        <v>0</v>
      </c>
      <c r="J58" s="23">
        <v>2082</v>
      </c>
      <c r="K58" s="50" t="str">
        <f t="shared" si="0"/>
        <v/>
      </c>
    </row>
    <row r="59" spans="1:11" x14ac:dyDescent="0.25">
      <c r="A59" s="9"/>
      <c r="B59" s="46" t="s">
        <v>40</v>
      </c>
      <c r="C59" s="46" t="s">
        <v>39</v>
      </c>
      <c r="D59" s="48" t="s">
        <v>91</v>
      </c>
      <c r="E59" s="32">
        <v>1254</v>
      </c>
      <c r="F59" s="21">
        <v>21</v>
      </c>
      <c r="G59" s="43">
        <f t="shared" si="10"/>
        <v>26334</v>
      </c>
      <c r="H59" s="67"/>
      <c r="I59" s="44">
        <f t="shared" si="11"/>
        <v>0</v>
      </c>
      <c r="J59" s="23">
        <v>2082</v>
      </c>
      <c r="K59" s="50" t="str">
        <f t="shared" si="0"/>
        <v/>
      </c>
    </row>
    <row r="60" spans="1:11" x14ac:dyDescent="0.25">
      <c r="A60" s="9"/>
      <c r="B60" s="46" t="s">
        <v>42</v>
      </c>
      <c r="C60" s="46" t="s">
        <v>41</v>
      </c>
      <c r="D60" s="48" t="s">
        <v>91</v>
      </c>
      <c r="E60" s="32">
        <v>1878</v>
      </c>
      <c r="F60" s="21">
        <v>10</v>
      </c>
      <c r="G60" s="43">
        <f t="shared" si="10"/>
        <v>18780</v>
      </c>
      <c r="H60" s="67"/>
      <c r="I60" s="44">
        <f t="shared" si="11"/>
        <v>0</v>
      </c>
      <c r="J60" s="23">
        <v>2082</v>
      </c>
      <c r="K60" s="50" t="str">
        <f t="shared" si="0"/>
        <v/>
      </c>
    </row>
    <row r="61" spans="1:11" x14ac:dyDescent="0.25">
      <c r="A61" s="9"/>
      <c r="B61" s="46" t="s">
        <v>44</v>
      </c>
      <c r="C61" s="46" t="s">
        <v>43</v>
      </c>
      <c r="D61" s="48" t="s">
        <v>91</v>
      </c>
      <c r="E61" s="32">
        <v>1484</v>
      </c>
      <c r="F61" s="21">
        <v>27</v>
      </c>
      <c r="G61" s="43">
        <f t="shared" si="10"/>
        <v>40068</v>
      </c>
      <c r="H61" s="67"/>
      <c r="I61" s="44">
        <f t="shared" si="11"/>
        <v>0</v>
      </c>
      <c r="J61" s="23">
        <v>2082</v>
      </c>
      <c r="K61" s="50" t="str">
        <f t="shared" si="0"/>
        <v/>
      </c>
    </row>
    <row r="62" spans="1:11" x14ac:dyDescent="0.25">
      <c r="A62" s="9"/>
      <c r="B62" s="46" t="s">
        <v>118</v>
      </c>
      <c r="C62" s="46" t="s">
        <v>45</v>
      </c>
      <c r="D62" s="48" t="s">
        <v>91</v>
      </c>
      <c r="E62" s="32">
        <v>88</v>
      </c>
      <c r="F62" s="21">
        <v>200</v>
      </c>
      <c r="G62" s="43">
        <f t="shared" si="10"/>
        <v>17600</v>
      </c>
      <c r="H62" s="67"/>
      <c r="I62" s="44">
        <f t="shared" si="11"/>
        <v>0</v>
      </c>
      <c r="J62" s="23">
        <v>2082</v>
      </c>
      <c r="K62" s="50" t="str">
        <f t="shared" si="0"/>
        <v/>
      </c>
    </row>
    <row r="63" spans="1:11" x14ac:dyDescent="0.25">
      <c r="A63" s="9" t="s">
        <v>97</v>
      </c>
      <c r="B63" s="51"/>
      <c r="C63" s="52" t="s">
        <v>46</v>
      </c>
      <c r="D63" s="48"/>
      <c r="E63" s="32"/>
      <c r="G63" s="43"/>
      <c r="H63" s="42"/>
      <c r="I63" s="44"/>
      <c r="J63" s="23">
        <v>2082</v>
      </c>
      <c r="K63" s="50" t="str">
        <f t="shared" si="0"/>
        <v/>
      </c>
    </row>
    <row r="64" spans="1:11" x14ac:dyDescent="0.25">
      <c r="A64" s="9"/>
      <c r="B64" s="51" t="s">
        <v>48</v>
      </c>
      <c r="C64" s="51" t="s">
        <v>47</v>
      </c>
      <c r="D64" s="48" t="s">
        <v>91</v>
      </c>
      <c r="E64" s="32">
        <v>176</v>
      </c>
      <c r="F64" s="21">
        <v>100</v>
      </c>
      <c r="G64" s="43">
        <f t="shared" ref="G64:G96" si="12">ROUND(E64*F64,2)</f>
        <v>17600</v>
      </c>
      <c r="H64" s="67"/>
      <c r="I64" s="44">
        <f t="shared" ref="I64:I96" si="13">ROUND(E64*H64,2)</f>
        <v>0</v>
      </c>
      <c r="J64" s="23">
        <v>2082</v>
      </c>
      <c r="K64" s="50" t="str">
        <f t="shared" si="0"/>
        <v/>
      </c>
    </row>
    <row r="65" spans="1:11" x14ac:dyDescent="0.25">
      <c r="A65" s="9"/>
      <c r="B65" s="51" t="s">
        <v>50</v>
      </c>
      <c r="C65" s="51" t="s">
        <v>49</v>
      </c>
      <c r="D65" s="48" t="s">
        <v>91</v>
      </c>
      <c r="E65" s="32">
        <v>1056</v>
      </c>
      <c r="F65" s="21">
        <v>45</v>
      </c>
      <c r="G65" s="43">
        <f t="shared" si="12"/>
        <v>47520</v>
      </c>
      <c r="H65" s="67"/>
      <c r="I65" s="44">
        <f t="shared" si="13"/>
        <v>0</v>
      </c>
      <c r="J65" s="23">
        <v>2082</v>
      </c>
      <c r="K65" s="50" t="str">
        <f t="shared" si="0"/>
        <v/>
      </c>
    </row>
    <row r="66" spans="1:11" x14ac:dyDescent="0.25">
      <c r="A66" s="9"/>
      <c r="B66" s="51" t="s">
        <v>52</v>
      </c>
      <c r="C66" s="51" t="s">
        <v>51</v>
      </c>
      <c r="D66" s="48" t="s">
        <v>91</v>
      </c>
      <c r="E66" s="32">
        <v>88</v>
      </c>
      <c r="F66" s="21">
        <v>90</v>
      </c>
      <c r="G66" s="43">
        <f t="shared" si="12"/>
        <v>7920</v>
      </c>
      <c r="H66" s="67"/>
      <c r="I66" s="44">
        <f t="shared" si="13"/>
        <v>0</v>
      </c>
      <c r="J66" s="23">
        <v>2082</v>
      </c>
      <c r="K66" s="50" t="str">
        <f t="shared" si="0"/>
        <v/>
      </c>
    </row>
    <row r="67" spans="1:11" x14ac:dyDescent="0.25">
      <c r="A67" s="9"/>
      <c r="B67" s="51" t="s">
        <v>54</v>
      </c>
      <c r="C67" s="51" t="s">
        <v>53</v>
      </c>
      <c r="D67" s="48" t="s">
        <v>91</v>
      </c>
      <c r="E67" s="32">
        <v>0</v>
      </c>
      <c r="F67" s="21">
        <v>0</v>
      </c>
      <c r="G67" s="43">
        <f t="shared" si="12"/>
        <v>0</v>
      </c>
      <c r="H67" s="42"/>
      <c r="I67" s="44">
        <f t="shared" si="13"/>
        <v>0</v>
      </c>
      <c r="J67" s="23">
        <v>2082</v>
      </c>
      <c r="K67" s="50" t="str">
        <f t="shared" si="0"/>
        <v/>
      </c>
    </row>
    <row r="68" spans="1:11" x14ac:dyDescent="0.25">
      <c r="A68" s="9"/>
      <c r="B68" s="51" t="s">
        <v>56</v>
      </c>
      <c r="C68" s="51" t="s">
        <v>55</v>
      </c>
      <c r="D68" s="48" t="s">
        <v>91</v>
      </c>
      <c r="E68" s="32">
        <v>76</v>
      </c>
      <c r="F68" s="21">
        <v>90</v>
      </c>
      <c r="G68" s="43">
        <f t="shared" si="12"/>
        <v>6840</v>
      </c>
      <c r="H68" s="67"/>
      <c r="I68" s="44">
        <f t="shared" si="13"/>
        <v>0</v>
      </c>
      <c r="J68" s="23">
        <v>2082</v>
      </c>
      <c r="K68" s="50" t="str">
        <f t="shared" si="0"/>
        <v/>
      </c>
    </row>
    <row r="69" spans="1:11" x14ac:dyDescent="0.25">
      <c r="A69" s="9"/>
      <c r="B69" s="51" t="s">
        <v>57</v>
      </c>
      <c r="C69" s="51" t="s">
        <v>120</v>
      </c>
      <c r="D69" s="48" t="s">
        <v>91</v>
      </c>
      <c r="E69" s="32">
        <v>24</v>
      </c>
      <c r="F69" s="21">
        <v>75</v>
      </c>
      <c r="G69" s="43">
        <f t="shared" si="12"/>
        <v>1800</v>
      </c>
      <c r="H69" s="67"/>
      <c r="I69" s="44">
        <f t="shared" si="13"/>
        <v>0</v>
      </c>
      <c r="J69" s="23">
        <v>2082</v>
      </c>
      <c r="K69" s="50" t="str">
        <f t="shared" si="0"/>
        <v/>
      </c>
    </row>
    <row r="70" spans="1:11" x14ac:dyDescent="0.25">
      <c r="A70" s="9"/>
      <c r="B70" s="51" t="s">
        <v>58</v>
      </c>
      <c r="C70" s="51" t="s">
        <v>121</v>
      </c>
      <c r="D70" s="48" t="s">
        <v>91</v>
      </c>
      <c r="E70" s="32">
        <v>24</v>
      </c>
      <c r="F70" s="21">
        <v>75</v>
      </c>
      <c r="G70" s="43">
        <f t="shared" si="12"/>
        <v>1800</v>
      </c>
      <c r="H70" s="67"/>
      <c r="I70" s="44">
        <f t="shared" si="13"/>
        <v>0</v>
      </c>
      <c r="J70" s="23">
        <v>2082</v>
      </c>
      <c r="K70" s="50" t="str">
        <f t="shared" si="0"/>
        <v/>
      </c>
    </row>
    <row r="71" spans="1:11" ht="30" x14ac:dyDescent="0.25">
      <c r="A71" s="9"/>
      <c r="B71" s="51" t="s">
        <v>60</v>
      </c>
      <c r="C71" s="53" t="s">
        <v>59</v>
      </c>
      <c r="D71" s="48" t="s">
        <v>91</v>
      </c>
      <c r="E71" s="32">
        <v>76</v>
      </c>
      <c r="F71" s="21">
        <v>90</v>
      </c>
      <c r="G71" s="43">
        <f t="shared" si="12"/>
        <v>6840</v>
      </c>
      <c r="H71" s="67"/>
      <c r="I71" s="44">
        <f t="shared" si="13"/>
        <v>0</v>
      </c>
      <c r="J71" s="23">
        <v>2082</v>
      </c>
      <c r="K71" s="50" t="str">
        <f t="shared" si="0"/>
        <v/>
      </c>
    </row>
    <row r="72" spans="1:11" ht="30" x14ac:dyDescent="0.25">
      <c r="A72" s="9"/>
      <c r="B72" s="51" t="s">
        <v>62</v>
      </c>
      <c r="C72" s="53" t="s">
        <v>61</v>
      </c>
      <c r="D72" s="48" t="s">
        <v>91</v>
      </c>
      <c r="E72" s="32">
        <v>76</v>
      </c>
      <c r="F72" s="21">
        <v>70</v>
      </c>
      <c r="G72" s="43">
        <f t="shared" si="12"/>
        <v>5320</v>
      </c>
      <c r="H72" s="67"/>
      <c r="I72" s="44">
        <f t="shared" si="13"/>
        <v>0</v>
      </c>
      <c r="J72" s="23">
        <v>2082</v>
      </c>
      <c r="K72" s="50" t="str">
        <f t="shared" si="0"/>
        <v/>
      </c>
    </row>
    <row r="73" spans="1:11" x14ac:dyDescent="0.25">
      <c r="A73" s="9"/>
      <c r="B73" s="51" t="s">
        <v>65</v>
      </c>
      <c r="C73" s="51" t="s">
        <v>64</v>
      </c>
      <c r="D73" s="48" t="s">
        <v>91</v>
      </c>
      <c r="E73" s="32">
        <v>88</v>
      </c>
      <c r="F73" s="21">
        <v>50</v>
      </c>
      <c r="G73" s="43">
        <f t="shared" si="12"/>
        <v>4400</v>
      </c>
      <c r="H73" s="67"/>
      <c r="I73" s="44">
        <f t="shared" si="13"/>
        <v>0</v>
      </c>
      <c r="J73" s="23">
        <v>2082</v>
      </c>
      <c r="K73" s="50" t="str">
        <f t="shared" si="0"/>
        <v/>
      </c>
    </row>
    <row r="74" spans="1:11" x14ac:dyDescent="0.25">
      <c r="A74" s="9"/>
      <c r="B74" s="51" t="s">
        <v>63</v>
      </c>
      <c r="C74" s="53" t="s">
        <v>122</v>
      </c>
      <c r="D74" s="48" t="s">
        <v>91</v>
      </c>
      <c r="E74" s="32">
        <v>160</v>
      </c>
      <c r="F74" s="21">
        <v>50</v>
      </c>
      <c r="G74" s="43">
        <f t="shared" si="12"/>
        <v>8000</v>
      </c>
      <c r="H74" s="67"/>
      <c r="I74" s="44">
        <f t="shared" si="13"/>
        <v>0</v>
      </c>
      <c r="J74" s="23">
        <v>2082</v>
      </c>
      <c r="K74" s="50" t="str">
        <f t="shared" si="0"/>
        <v/>
      </c>
    </row>
    <row r="75" spans="1:11" x14ac:dyDescent="0.25">
      <c r="A75" s="9"/>
      <c r="B75" s="51" t="s">
        <v>66</v>
      </c>
      <c r="C75" s="51" t="s">
        <v>123</v>
      </c>
      <c r="D75" s="48" t="s">
        <v>91</v>
      </c>
      <c r="E75" s="32">
        <v>88</v>
      </c>
      <c r="F75" s="21">
        <v>80</v>
      </c>
      <c r="G75" s="43">
        <f t="shared" si="12"/>
        <v>7040</v>
      </c>
      <c r="H75" s="67"/>
      <c r="I75" s="44">
        <f t="shared" si="13"/>
        <v>0</v>
      </c>
      <c r="J75" s="23">
        <v>2082</v>
      </c>
      <c r="K75" s="50" t="str">
        <f t="shared" si="0"/>
        <v/>
      </c>
    </row>
    <row r="76" spans="1:11" x14ac:dyDescent="0.25">
      <c r="A76" s="9"/>
      <c r="B76" s="51" t="s">
        <v>68</v>
      </c>
      <c r="C76" s="51" t="s">
        <v>67</v>
      </c>
      <c r="D76" s="48" t="s">
        <v>91</v>
      </c>
      <c r="E76" s="32">
        <v>48</v>
      </c>
      <c r="F76" s="21">
        <v>30</v>
      </c>
      <c r="G76" s="43">
        <f t="shared" si="12"/>
        <v>1440</v>
      </c>
      <c r="H76" s="67"/>
      <c r="I76" s="44">
        <f t="shared" si="13"/>
        <v>0</v>
      </c>
      <c r="J76" s="23">
        <v>2082</v>
      </c>
      <c r="K76" s="50" t="str">
        <f t="shared" si="0"/>
        <v/>
      </c>
    </row>
    <row r="77" spans="1:11" x14ac:dyDescent="0.25">
      <c r="A77" s="9"/>
      <c r="B77" s="51" t="s">
        <v>70</v>
      </c>
      <c r="C77" s="51" t="s">
        <v>69</v>
      </c>
      <c r="D77" s="48" t="s">
        <v>91</v>
      </c>
      <c r="E77" s="32">
        <v>1056</v>
      </c>
      <c r="F77" s="21">
        <v>25</v>
      </c>
      <c r="G77" s="43">
        <f t="shared" si="12"/>
        <v>26400</v>
      </c>
      <c r="H77" s="67"/>
      <c r="I77" s="44">
        <f t="shared" si="13"/>
        <v>0</v>
      </c>
      <c r="J77" s="23">
        <v>2082</v>
      </c>
      <c r="K77" s="50" t="str">
        <f t="shared" si="0"/>
        <v/>
      </c>
    </row>
    <row r="78" spans="1:11" x14ac:dyDescent="0.25">
      <c r="A78" s="9"/>
      <c r="B78" s="51" t="s">
        <v>71</v>
      </c>
      <c r="C78" s="51" t="s">
        <v>113</v>
      </c>
      <c r="D78" s="48" t="s">
        <v>91</v>
      </c>
      <c r="E78" s="32">
        <v>1000</v>
      </c>
      <c r="F78" s="21">
        <v>15</v>
      </c>
      <c r="G78" s="43">
        <f t="shared" si="12"/>
        <v>15000</v>
      </c>
      <c r="H78" s="67"/>
      <c r="I78" s="44">
        <f t="shared" si="13"/>
        <v>0</v>
      </c>
      <c r="J78" s="23">
        <v>2082</v>
      </c>
      <c r="K78" s="50" t="str">
        <f t="shared" si="0"/>
        <v/>
      </c>
    </row>
    <row r="79" spans="1:11" x14ac:dyDescent="0.25">
      <c r="A79" s="9" t="s">
        <v>98</v>
      </c>
      <c r="B79" s="54"/>
      <c r="C79" s="55" t="s">
        <v>162</v>
      </c>
      <c r="D79" s="48"/>
      <c r="E79" s="32"/>
      <c r="G79" s="43"/>
      <c r="H79" s="42"/>
      <c r="I79" s="44"/>
      <c r="J79" s="23">
        <v>2082</v>
      </c>
      <c r="K79" s="50" t="str">
        <f t="shared" ref="K79:K142" si="14">+IF(H79&gt;F79,"Importe superior a importe máximo","")</f>
        <v/>
      </c>
    </row>
    <row r="80" spans="1:11" x14ac:dyDescent="0.25">
      <c r="A80" s="9"/>
      <c r="B80" s="54" t="s">
        <v>73</v>
      </c>
      <c r="C80" s="54" t="s">
        <v>72</v>
      </c>
      <c r="D80" s="48" t="s">
        <v>91</v>
      </c>
      <c r="E80" s="32">
        <v>0</v>
      </c>
      <c r="F80" s="21">
        <v>0</v>
      </c>
      <c r="G80" s="43">
        <f t="shared" si="12"/>
        <v>0</v>
      </c>
      <c r="H80" s="42"/>
      <c r="I80" s="44">
        <f t="shared" si="13"/>
        <v>0</v>
      </c>
      <c r="J80" s="23">
        <v>2082</v>
      </c>
      <c r="K80" s="50" t="str">
        <f t="shared" si="14"/>
        <v/>
      </c>
    </row>
    <row r="81" spans="1:11" x14ac:dyDescent="0.25">
      <c r="A81" s="9"/>
      <c r="B81" s="54" t="s">
        <v>75</v>
      </c>
      <c r="C81" s="54" t="s">
        <v>74</v>
      </c>
      <c r="D81" s="48" t="s">
        <v>91</v>
      </c>
      <c r="E81" s="32">
        <v>88</v>
      </c>
      <c r="F81" s="21">
        <v>80</v>
      </c>
      <c r="G81" s="43">
        <f t="shared" si="12"/>
        <v>7040</v>
      </c>
      <c r="H81" s="67"/>
      <c r="I81" s="44">
        <f t="shared" si="13"/>
        <v>0</v>
      </c>
      <c r="J81" s="23">
        <v>2082</v>
      </c>
      <c r="K81" s="50" t="str">
        <f t="shared" si="14"/>
        <v/>
      </c>
    </row>
    <row r="82" spans="1:11" ht="45" x14ac:dyDescent="0.25">
      <c r="B82" s="56" t="s">
        <v>76</v>
      </c>
      <c r="C82" s="69" t="s">
        <v>163</v>
      </c>
      <c r="D82" s="48" t="s">
        <v>91</v>
      </c>
      <c r="E82" s="32">
        <v>264</v>
      </c>
      <c r="F82" s="21">
        <v>12</v>
      </c>
      <c r="G82" s="43">
        <f t="shared" si="12"/>
        <v>3168</v>
      </c>
      <c r="H82" s="67"/>
      <c r="I82" s="44">
        <f t="shared" si="13"/>
        <v>0</v>
      </c>
      <c r="J82" s="23">
        <v>2082</v>
      </c>
      <c r="K82" s="50" t="str">
        <f t="shared" si="14"/>
        <v/>
      </c>
    </row>
    <row r="83" spans="1:11" ht="30" x14ac:dyDescent="0.25">
      <c r="B83" s="56" t="s">
        <v>78</v>
      </c>
      <c r="C83" s="57" t="s">
        <v>77</v>
      </c>
      <c r="D83" s="48" t="s">
        <v>91</v>
      </c>
      <c r="E83" s="32">
        <v>1440</v>
      </c>
      <c r="F83" s="21">
        <v>2</v>
      </c>
      <c r="G83" s="43">
        <f t="shared" si="12"/>
        <v>2880</v>
      </c>
      <c r="H83" s="67"/>
      <c r="I83" s="44">
        <f t="shared" si="13"/>
        <v>0</v>
      </c>
      <c r="J83" s="23">
        <v>2082</v>
      </c>
      <c r="K83" s="50" t="str">
        <f t="shared" si="14"/>
        <v/>
      </c>
    </row>
    <row r="84" spans="1:11" x14ac:dyDescent="0.25">
      <c r="B84" s="56" t="s">
        <v>80</v>
      </c>
      <c r="C84" s="58" t="s">
        <v>79</v>
      </c>
      <c r="D84" s="48" t="s">
        <v>91</v>
      </c>
      <c r="E84" s="32">
        <v>1440</v>
      </c>
      <c r="F84" s="21">
        <v>2</v>
      </c>
      <c r="G84" s="43">
        <f t="shared" si="12"/>
        <v>2880</v>
      </c>
      <c r="H84" s="67"/>
      <c r="I84" s="44">
        <f t="shared" si="13"/>
        <v>0</v>
      </c>
      <c r="J84" s="23">
        <v>2082</v>
      </c>
      <c r="K84" s="50" t="str">
        <f t="shared" si="14"/>
        <v/>
      </c>
    </row>
    <row r="85" spans="1:11" ht="30" x14ac:dyDescent="0.25">
      <c r="B85" s="56" t="s">
        <v>81</v>
      </c>
      <c r="C85" s="57" t="s">
        <v>114</v>
      </c>
      <c r="D85" s="48" t="s">
        <v>91</v>
      </c>
      <c r="E85" s="32">
        <v>800</v>
      </c>
      <c r="F85" s="21">
        <v>30</v>
      </c>
      <c r="G85" s="43">
        <f t="shared" si="12"/>
        <v>24000</v>
      </c>
      <c r="H85" s="67"/>
      <c r="I85" s="44">
        <f t="shared" si="13"/>
        <v>0</v>
      </c>
      <c r="J85" s="23">
        <v>2082</v>
      </c>
      <c r="K85" s="50" t="str">
        <f t="shared" si="14"/>
        <v/>
      </c>
    </row>
    <row r="86" spans="1:11" x14ac:dyDescent="0.25">
      <c r="B86" s="56" t="s">
        <v>82</v>
      </c>
      <c r="C86" s="58" t="s">
        <v>92</v>
      </c>
      <c r="D86" s="48" t="s">
        <v>91</v>
      </c>
      <c r="E86" s="32">
        <v>88</v>
      </c>
      <c r="F86" s="21">
        <v>35</v>
      </c>
      <c r="G86" s="43">
        <f t="shared" si="12"/>
        <v>3080</v>
      </c>
      <c r="H86" s="67"/>
      <c r="I86" s="44">
        <f t="shared" si="13"/>
        <v>0</v>
      </c>
      <c r="J86" s="23">
        <v>2082</v>
      </c>
      <c r="K86" s="50" t="str">
        <f t="shared" si="14"/>
        <v/>
      </c>
    </row>
    <row r="87" spans="1:11" x14ac:dyDescent="0.25">
      <c r="A87" s="9" t="s">
        <v>99</v>
      </c>
      <c r="B87" s="59"/>
      <c r="C87" s="60" t="s">
        <v>83</v>
      </c>
      <c r="D87" s="48"/>
      <c r="E87" s="32"/>
      <c r="G87" s="43"/>
      <c r="H87" s="42"/>
      <c r="I87" s="44"/>
      <c r="J87" s="23">
        <v>2082</v>
      </c>
      <c r="K87" s="50" t="str">
        <f t="shared" si="14"/>
        <v/>
      </c>
    </row>
    <row r="88" spans="1:11" x14ac:dyDescent="0.25">
      <c r="B88" s="61" t="s">
        <v>85</v>
      </c>
      <c r="C88" s="61" t="s">
        <v>84</v>
      </c>
      <c r="D88" s="48" t="s">
        <v>91</v>
      </c>
      <c r="E88" s="32">
        <v>48</v>
      </c>
      <c r="F88" s="21">
        <v>100</v>
      </c>
      <c r="G88" s="43">
        <f t="shared" si="12"/>
        <v>4800</v>
      </c>
      <c r="H88" s="67"/>
      <c r="I88" s="44">
        <f t="shared" si="13"/>
        <v>0</v>
      </c>
      <c r="J88" s="23">
        <v>2082</v>
      </c>
      <c r="K88" s="50" t="str">
        <f t="shared" si="14"/>
        <v/>
      </c>
    </row>
    <row r="89" spans="1:11" x14ac:dyDescent="0.25">
      <c r="B89" s="61" t="s">
        <v>87</v>
      </c>
      <c r="C89" s="61" t="s">
        <v>86</v>
      </c>
      <c r="D89" s="48" t="s">
        <v>91</v>
      </c>
      <c r="E89" s="32">
        <v>48</v>
      </c>
      <c r="F89" s="21">
        <v>100</v>
      </c>
      <c r="G89" s="43">
        <f t="shared" si="12"/>
        <v>4800</v>
      </c>
      <c r="H89" s="67"/>
      <c r="I89" s="44">
        <f t="shared" si="13"/>
        <v>0</v>
      </c>
      <c r="J89" s="23">
        <v>2082</v>
      </c>
      <c r="K89" s="50" t="str">
        <f t="shared" si="14"/>
        <v/>
      </c>
    </row>
    <row r="90" spans="1:11" x14ac:dyDescent="0.25">
      <c r="B90" s="61" t="s">
        <v>89</v>
      </c>
      <c r="C90" s="61" t="s">
        <v>88</v>
      </c>
      <c r="D90" s="48" t="s">
        <v>91</v>
      </c>
      <c r="E90" s="32">
        <v>0</v>
      </c>
      <c r="F90" s="21">
        <v>0</v>
      </c>
      <c r="G90" s="43">
        <f t="shared" si="12"/>
        <v>0</v>
      </c>
      <c r="H90" s="42"/>
      <c r="I90" s="44">
        <f t="shared" si="13"/>
        <v>0</v>
      </c>
      <c r="J90" s="23">
        <v>2082</v>
      </c>
      <c r="K90" s="50" t="str">
        <f t="shared" si="14"/>
        <v/>
      </c>
    </row>
    <row r="91" spans="1:11" ht="30" x14ac:dyDescent="0.25">
      <c r="B91" s="61" t="s">
        <v>90</v>
      </c>
      <c r="C91" s="62" t="s">
        <v>127</v>
      </c>
      <c r="D91" s="48" t="s">
        <v>91</v>
      </c>
      <c r="E91" s="32">
        <v>0</v>
      </c>
      <c r="F91" s="21">
        <v>0</v>
      </c>
      <c r="G91" s="43">
        <f t="shared" si="12"/>
        <v>0</v>
      </c>
      <c r="H91" s="42"/>
      <c r="I91" s="44">
        <f t="shared" si="13"/>
        <v>0</v>
      </c>
      <c r="J91" s="23">
        <v>2082</v>
      </c>
      <c r="K91" s="50" t="str">
        <f t="shared" si="14"/>
        <v/>
      </c>
    </row>
    <row r="92" spans="1:11" x14ac:dyDescent="0.25">
      <c r="B92" s="61" t="s">
        <v>124</v>
      </c>
      <c r="C92" s="62" t="s">
        <v>128</v>
      </c>
      <c r="D92" s="48" t="s">
        <v>91</v>
      </c>
      <c r="E92" s="32">
        <v>0</v>
      </c>
      <c r="F92" s="21">
        <v>0</v>
      </c>
      <c r="G92" s="43">
        <f t="shared" si="12"/>
        <v>0</v>
      </c>
      <c r="H92" s="42"/>
      <c r="I92" s="44">
        <f t="shared" si="13"/>
        <v>0</v>
      </c>
      <c r="J92" s="23">
        <v>2082</v>
      </c>
      <c r="K92" s="50" t="str">
        <f t="shared" si="14"/>
        <v/>
      </c>
    </row>
    <row r="93" spans="1:11" x14ac:dyDescent="0.25">
      <c r="B93" s="61" t="s">
        <v>125</v>
      </c>
      <c r="C93" s="62" t="s">
        <v>129</v>
      </c>
      <c r="D93" s="48" t="s">
        <v>91</v>
      </c>
      <c r="E93" s="32">
        <v>0</v>
      </c>
      <c r="F93" s="21">
        <v>0</v>
      </c>
      <c r="G93" s="43">
        <f t="shared" si="12"/>
        <v>0</v>
      </c>
      <c r="H93" s="42"/>
      <c r="I93" s="44">
        <f t="shared" si="13"/>
        <v>0</v>
      </c>
      <c r="J93" s="23">
        <v>2082</v>
      </c>
      <c r="K93" s="50" t="str">
        <f t="shared" si="14"/>
        <v/>
      </c>
    </row>
    <row r="94" spans="1:11" x14ac:dyDescent="0.25">
      <c r="B94" s="61" t="s">
        <v>126</v>
      </c>
      <c r="C94" s="62" t="s">
        <v>130</v>
      </c>
      <c r="D94" s="48" t="s">
        <v>91</v>
      </c>
      <c r="E94" s="32">
        <v>0</v>
      </c>
      <c r="F94" s="21">
        <v>0</v>
      </c>
      <c r="G94" s="43">
        <f t="shared" si="12"/>
        <v>0</v>
      </c>
      <c r="H94" s="42"/>
      <c r="I94" s="44">
        <f t="shared" si="13"/>
        <v>0</v>
      </c>
      <c r="J94" s="23">
        <v>2082</v>
      </c>
      <c r="K94" s="50" t="str">
        <f t="shared" si="14"/>
        <v/>
      </c>
    </row>
    <row r="95" spans="1:11" x14ac:dyDescent="0.25">
      <c r="A95" s="9" t="s">
        <v>147</v>
      </c>
      <c r="B95" s="63"/>
      <c r="C95" s="64" t="s">
        <v>151</v>
      </c>
      <c r="D95" s="48"/>
      <c r="E95" s="32"/>
      <c r="G95" s="43"/>
      <c r="H95" s="42"/>
      <c r="I95" s="44"/>
      <c r="J95" s="23">
        <v>2082</v>
      </c>
      <c r="K95" s="50" t="str">
        <f t="shared" si="14"/>
        <v/>
      </c>
    </row>
    <row r="96" spans="1:11" ht="35.450000000000003" customHeight="1" x14ac:dyDescent="0.25">
      <c r="B96" s="65">
        <v>2082</v>
      </c>
      <c r="C96" s="66" t="s">
        <v>152</v>
      </c>
      <c r="D96" s="48" t="s">
        <v>146</v>
      </c>
      <c r="E96" s="32">
        <v>2</v>
      </c>
      <c r="F96" s="21">
        <v>440</v>
      </c>
      <c r="G96" s="43">
        <f t="shared" si="12"/>
        <v>880</v>
      </c>
      <c r="H96" s="67"/>
      <c r="I96" s="44">
        <f t="shared" si="13"/>
        <v>0</v>
      </c>
      <c r="J96" s="23">
        <v>2082</v>
      </c>
      <c r="K96" s="50" t="str">
        <f t="shared" si="14"/>
        <v/>
      </c>
    </row>
    <row r="97" spans="1:11" x14ac:dyDescent="0.25">
      <c r="A97" s="9" t="s">
        <v>100</v>
      </c>
      <c r="B97" s="9"/>
      <c r="C97" s="45" t="s">
        <v>132</v>
      </c>
      <c r="D97" s="9"/>
      <c r="E97" s="32"/>
      <c r="G97" s="43"/>
      <c r="H97" s="42"/>
      <c r="I97" s="44"/>
      <c r="J97" s="23">
        <v>2083</v>
      </c>
      <c r="K97" s="50" t="str">
        <f t="shared" si="14"/>
        <v/>
      </c>
    </row>
    <row r="98" spans="1:11" x14ac:dyDescent="0.25">
      <c r="A98" s="9" t="s">
        <v>101</v>
      </c>
      <c r="B98" s="46"/>
      <c r="C98" s="47" t="s">
        <v>35</v>
      </c>
      <c r="D98" s="9"/>
      <c r="E98" s="32"/>
      <c r="G98" s="43"/>
      <c r="H98" s="42"/>
      <c r="I98" s="44"/>
      <c r="J98" s="23">
        <v>2083</v>
      </c>
      <c r="K98" s="50" t="str">
        <f t="shared" si="14"/>
        <v/>
      </c>
    </row>
    <row r="99" spans="1:11" x14ac:dyDescent="0.25">
      <c r="A99" s="9"/>
      <c r="B99" s="46" t="s">
        <v>36</v>
      </c>
      <c r="C99" s="46" t="s">
        <v>119</v>
      </c>
      <c r="D99" s="48" t="s">
        <v>91</v>
      </c>
      <c r="E99" s="32">
        <v>13356</v>
      </c>
      <c r="F99" s="21">
        <v>12</v>
      </c>
      <c r="G99" s="43">
        <f t="shared" ref="G99:G138" si="15">ROUND(E99*F99,2)</f>
        <v>160272</v>
      </c>
      <c r="H99" s="67"/>
      <c r="I99" s="44">
        <f t="shared" ref="I99:I138" si="16">ROUND(E99*H99,2)</f>
        <v>0</v>
      </c>
      <c r="J99" s="23">
        <v>2083</v>
      </c>
      <c r="K99" s="50" t="str">
        <f t="shared" si="14"/>
        <v/>
      </c>
    </row>
    <row r="100" spans="1:11" x14ac:dyDescent="0.25">
      <c r="A100" s="9"/>
      <c r="B100" s="46" t="s">
        <v>38</v>
      </c>
      <c r="C100" s="46" t="s">
        <v>37</v>
      </c>
      <c r="D100" s="48" t="s">
        <v>91</v>
      </c>
      <c r="E100" s="32">
        <v>40020</v>
      </c>
      <c r="F100" s="21">
        <v>17</v>
      </c>
      <c r="G100" s="43">
        <f t="shared" si="15"/>
        <v>680340</v>
      </c>
      <c r="H100" s="67"/>
      <c r="I100" s="44">
        <f t="shared" si="16"/>
        <v>0</v>
      </c>
      <c r="J100" s="23">
        <v>2083</v>
      </c>
      <c r="K100" s="50" t="str">
        <f t="shared" si="14"/>
        <v/>
      </c>
    </row>
    <row r="101" spans="1:11" x14ac:dyDescent="0.25">
      <c r="A101" s="9"/>
      <c r="B101" s="46" t="s">
        <v>40</v>
      </c>
      <c r="C101" s="46" t="s">
        <v>39</v>
      </c>
      <c r="D101" s="48" t="s">
        <v>91</v>
      </c>
      <c r="E101" s="32">
        <v>2772</v>
      </c>
      <c r="F101" s="21">
        <v>21</v>
      </c>
      <c r="G101" s="43">
        <f t="shared" si="15"/>
        <v>58212</v>
      </c>
      <c r="H101" s="67"/>
      <c r="I101" s="44">
        <f t="shared" si="16"/>
        <v>0</v>
      </c>
      <c r="J101" s="23">
        <v>2083</v>
      </c>
      <c r="K101" s="50" t="str">
        <f t="shared" si="14"/>
        <v/>
      </c>
    </row>
    <row r="102" spans="1:11" x14ac:dyDescent="0.25">
      <c r="A102" s="9"/>
      <c r="B102" s="46" t="s">
        <v>42</v>
      </c>
      <c r="C102" s="46" t="s">
        <v>41</v>
      </c>
      <c r="D102" s="48" t="s">
        <v>91</v>
      </c>
      <c r="E102" s="32">
        <v>4158</v>
      </c>
      <c r="F102" s="21">
        <v>10</v>
      </c>
      <c r="G102" s="43">
        <f t="shared" si="15"/>
        <v>41580</v>
      </c>
      <c r="H102" s="67"/>
      <c r="I102" s="44">
        <f t="shared" si="16"/>
        <v>0</v>
      </c>
      <c r="J102" s="23">
        <v>2083</v>
      </c>
      <c r="K102" s="50" t="str">
        <f t="shared" si="14"/>
        <v/>
      </c>
    </row>
    <row r="103" spans="1:11" x14ac:dyDescent="0.25">
      <c r="A103" s="9"/>
      <c r="B103" s="46" t="s">
        <v>44</v>
      </c>
      <c r="C103" s="46" t="s">
        <v>43</v>
      </c>
      <c r="D103" s="48" t="s">
        <v>91</v>
      </c>
      <c r="E103" s="32">
        <v>3465</v>
      </c>
      <c r="F103" s="21">
        <v>27</v>
      </c>
      <c r="G103" s="43">
        <f t="shared" si="15"/>
        <v>93555</v>
      </c>
      <c r="H103" s="67"/>
      <c r="I103" s="44">
        <f t="shared" si="16"/>
        <v>0</v>
      </c>
      <c r="J103" s="23">
        <v>2083</v>
      </c>
      <c r="K103" s="50" t="str">
        <f t="shared" si="14"/>
        <v/>
      </c>
    </row>
    <row r="104" spans="1:11" x14ac:dyDescent="0.25">
      <c r="A104" s="9"/>
      <c r="B104" s="46" t="s">
        <v>118</v>
      </c>
      <c r="C104" s="46" t="s">
        <v>45</v>
      </c>
      <c r="D104" s="48" t="s">
        <v>91</v>
      </c>
      <c r="E104" s="32">
        <v>192</v>
      </c>
      <c r="F104" s="21">
        <v>200</v>
      </c>
      <c r="G104" s="43">
        <f t="shared" si="15"/>
        <v>38400</v>
      </c>
      <c r="H104" s="67"/>
      <c r="I104" s="44">
        <f t="shared" si="16"/>
        <v>0</v>
      </c>
      <c r="J104" s="23">
        <v>2083</v>
      </c>
      <c r="K104" s="50" t="str">
        <f t="shared" si="14"/>
        <v/>
      </c>
    </row>
    <row r="105" spans="1:11" x14ac:dyDescent="0.25">
      <c r="A105" s="9" t="s">
        <v>102</v>
      </c>
      <c r="B105" s="51"/>
      <c r="C105" s="52" t="s">
        <v>46</v>
      </c>
      <c r="D105" s="48"/>
      <c r="E105" s="32"/>
      <c r="G105" s="43"/>
      <c r="H105" s="42"/>
      <c r="I105" s="44"/>
      <c r="J105" s="23">
        <v>2083</v>
      </c>
      <c r="K105" s="50" t="str">
        <f t="shared" si="14"/>
        <v/>
      </c>
    </row>
    <row r="106" spans="1:11" x14ac:dyDescent="0.25">
      <c r="A106" s="9"/>
      <c r="B106" s="51" t="s">
        <v>48</v>
      </c>
      <c r="C106" s="51" t="s">
        <v>47</v>
      </c>
      <c r="D106" s="48" t="s">
        <v>91</v>
      </c>
      <c r="E106" s="32">
        <v>384</v>
      </c>
      <c r="F106" s="21">
        <v>100</v>
      </c>
      <c r="G106" s="43">
        <f t="shared" si="15"/>
        <v>38400</v>
      </c>
      <c r="H106" s="67"/>
      <c r="I106" s="44">
        <f t="shared" si="16"/>
        <v>0</v>
      </c>
      <c r="J106" s="23">
        <v>2083</v>
      </c>
      <c r="K106" s="50" t="str">
        <f t="shared" si="14"/>
        <v/>
      </c>
    </row>
    <row r="107" spans="1:11" x14ac:dyDescent="0.25">
      <c r="A107" s="9"/>
      <c r="B107" s="51" t="s">
        <v>50</v>
      </c>
      <c r="C107" s="51" t="s">
        <v>49</v>
      </c>
      <c r="D107" s="48" t="s">
        <v>91</v>
      </c>
      <c r="E107" s="32">
        <v>1536</v>
      </c>
      <c r="F107" s="21">
        <v>45</v>
      </c>
      <c r="G107" s="43">
        <f t="shared" si="15"/>
        <v>69120</v>
      </c>
      <c r="H107" s="67"/>
      <c r="I107" s="44">
        <f t="shared" si="16"/>
        <v>0</v>
      </c>
      <c r="J107" s="23">
        <v>2083</v>
      </c>
      <c r="K107" s="50" t="str">
        <f t="shared" si="14"/>
        <v/>
      </c>
    </row>
    <row r="108" spans="1:11" x14ac:dyDescent="0.25">
      <c r="A108" s="9"/>
      <c r="B108" s="51" t="s">
        <v>52</v>
      </c>
      <c r="C108" s="51" t="s">
        <v>51</v>
      </c>
      <c r="D108" s="48" t="s">
        <v>91</v>
      </c>
      <c r="E108" s="32">
        <v>192</v>
      </c>
      <c r="F108" s="21">
        <v>90</v>
      </c>
      <c r="G108" s="43">
        <f t="shared" si="15"/>
        <v>17280</v>
      </c>
      <c r="H108" s="67"/>
      <c r="I108" s="44">
        <f t="shared" si="16"/>
        <v>0</v>
      </c>
      <c r="J108" s="23">
        <v>2083</v>
      </c>
      <c r="K108" s="50" t="str">
        <f t="shared" si="14"/>
        <v/>
      </c>
    </row>
    <row r="109" spans="1:11" x14ac:dyDescent="0.25">
      <c r="A109" s="9"/>
      <c r="B109" s="51" t="s">
        <v>54</v>
      </c>
      <c r="C109" s="51" t="s">
        <v>53</v>
      </c>
      <c r="D109" s="48" t="s">
        <v>91</v>
      </c>
      <c r="E109" s="32">
        <v>0</v>
      </c>
      <c r="F109" s="21">
        <v>0</v>
      </c>
      <c r="G109" s="43">
        <f t="shared" si="15"/>
        <v>0</v>
      </c>
      <c r="H109" s="42"/>
      <c r="I109" s="44">
        <f t="shared" si="16"/>
        <v>0</v>
      </c>
      <c r="J109" s="23">
        <v>2083</v>
      </c>
      <c r="K109" s="50" t="str">
        <f t="shared" si="14"/>
        <v/>
      </c>
    </row>
    <row r="110" spans="1:11" x14ac:dyDescent="0.25">
      <c r="A110" s="9"/>
      <c r="B110" s="51" t="s">
        <v>56</v>
      </c>
      <c r="C110" s="51" t="s">
        <v>55</v>
      </c>
      <c r="D110" s="48" t="s">
        <v>91</v>
      </c>
      <c r="E110" s="32">
        <v>168</v>
      </c>
      <c r="F110" s="21">
        <v>90</v>
      </c>
      <c r="G110" s="43">
        <f t="shared" si="15"/>
        <v>15120</v>
      </c>
      <c r="H110" s="67"/>
      <c r="I110" s="44">
        <f t="shared" si="16"/>
        <v>0</v>
      </c>
      <c r="J110" s="23">
        <v>2083</v>
      </c>
      <c r="K110" s="50" t="str">
        <f t="shared" si="14"/>
        <v/>
      </c>
    </row>
    <row r="111" spans="1:11" x14ac:dyDescent="0.25">
      <c r="A111" s="9"/>
      <c r="B111" s="51" t="s">
        <v>57</v>
      </c>
      <c r="C111" s="51" t="s">
        <v>120</v>
      </c>
      <c r="D111" s="48" t="s">
        <v>91</v>
      </c>
      <c r="E111" s="32">
        <v>24</v>
      </c>
      <c r="F111" s="21">
        <v>75</v>
      </c>
      <c r="G111" s="43">
        <f t="shared" si="15"/>
        <v>1800</v>
      </c>
      <c r="H111" s="67"/>
      <c r="I111" s="44">
        <f t="shared" si="16"/>
        <v>0</v>
      </c>
      <c r="J111" s="23">
        <v>2083</v>
      </c>
      <c r="K111" s="50" t="str">
        <f t="shared" si="14"/>
        <v/>
      </c>
    </row>
    <row r="112" spans="1:11" x14ac:dyDescent="0.25">
      <c r="A112" s="9"/>
      <c r="B112" s="51" t="s">
        <v>58</v>
      </c>
      <c r="C112" s="51" t="s">
        <v>121</v>
      </c>
      <c r="D112" s="48" t="s">
        <v>91</v>
      </c>
      <c r="E112" s="32">
        <v>24</v>
      </c>
      <c r="F112" s="21">
        <v>75</v>
      </c>
      <c r="G112" s="43">
        <f t="shared" si="15"/>
        <v>1800</v>
      </c>
      <c r="H112" s="67"/>
      <c r="I112" s="44">
        <f t="shared" si="16"/>
        <v>0</v>
      </c>
      <c r="J112" s="23">
        <v>2083</v>
      </c>
      <c r="K112" s="50" t="str">
        <f t="shared" si="14"/>
        <v/>
      </c>
    </row>
    <row r="113" spans="1:11" ht="30" x14ac:dyDescent="0.25">
      <c r="A113" s="9"/>
      <c r="B113" s="51" t="s">
        <v>60</v>
      </c>
      <c r="C113" s="53" t="s">
        <v>59</v>
      </c>
      <c r="D113" s="48" t="s">
        <v>91</v>
      </c>
      <c r="E113" s="32">
        <v>144</v>
      </c>
      <c r="F113" s="21">
        <v>90</v>
      </c>
      <c r="G113" s="43">
        <f t="shared" si="15"/>
        <v>12960</v>
      </c>
      <c r="H113" s="67"/>
      <c r="I113" s="44">
        <f t="shared" si="16"/>
        <v>0</v>
      </c>
      <c r="J113" s="23">
        <v>2083</v>
      </c>
      <c r="K113" s="50" t="str">
        <f t="shared" si="14"/>
        <v/>
      </c>
    </row>
    <row r="114" spans="1:11" ht="30" x14ac:dyDescent="0.25">
      <c r="A114" s="9"/>
      <c r="B114" s="51" t="s">
        <v>62</v>
      </c>
      <c r="C114" s="53" t="s">
        <v>61</v>
      </c>
      <c r="D114" s="48" t="s">
        <v>91</v>
      </c>
      <c r="E114" s="32">
        <v>144</v>
      </c>
      <c r="F114" s="21">
        <v>80</v>
      </c>
      <c r="G114" s="43">
        <f t="shared" si="15"/>
        <v>11520</v>
      </c>
      <c r="H114" s="67"/>
      <c r="I114" s="44">
        <f t="shared" si="16"/>
        <v>0</v>
      </c>
      <c r="J114" s="23">
        <v>2083</v>
      </c>
      <c r="K114" s="50" t="str">
        <f t="shared" si="14"/>
        <v/>
      </c>
    </row>
    <row r="115" spans="1:11" x14ac:dyDescent="0.25">
      <c r="A115" s="9"/>
      <c r="B115" s="51" t="s">
        <v>65</v>
      </c>
      <c r="C115" s="51" t="s">
        <v>64</v>
      </c>
      <c r="D115" s="48" t="s">
        <v>91</v>
      </c>
      <c r="E115" s="32">
        <v>72</v>
      </c>
      <c r="F115" s="21">
        <v>50</v>
      </c>
      <c r="G115" s="43">
        <f t="shared" si="15"/>
        <v>3600</v>
      </c>
      <c r="H115" s="67"/>
      <c r="I115" s="44">
        <f t="shared" si="16"/>
        <v>0</v>
      </c>
      <c r="J115" s="23">
        <v>2083</v>
      </c>
      <c r="K115" s="50" t="str">
        <f t="shared" si="14"/>
        <v/>
      </c>
    </row>
    <row r="116" spans="1:11" x14ac:dyDescent="0.25">
      <c r="A116" s="9"/>
      <c r="B116" s="51" t="s">
        <v>63</v>
      </c>
      <c r="C116" s="53" t="s">
        <v>122</v>
      </c>
      <c r="D116" s="48" t="s">
        <v>91</v>
      </c>
      <c r="E116" s="32">
        <v>300</v>
      </c>
      <c r="F116" s="21">
        <v>50</v>
      </c>
      <c r="G116" s="43">
        <f t="shared" si="15"/>
        <v>15000</v>
      </c>
      <c r="H116" s="67"/>
      <c r="I116" s="44">
        <f t="shared" si="16"/>
        <v>0</v>
      </c>
      <c r="J116" s="23">
        <v>2083</v>
      </c>
      <c r="K116" s="50" t="str">
        <f t="shared" si="14"/>
        <v/>
      </c>
    </row>
    <row r="117" spans="1:11" x14ac:dyDescent="0.25">
      <c r="A117" s="9"/>
      <c r="B117" s="51" t="s">
        <v>66</v>
      </c>
      <c r="C117" s="51" t="s">
        <v>123</v>
      </c>
      <c r="D117" s="48" t="s">
        <v>91</v>
      </c>
      <c r="E117" s="32">
        <v>192</v>
      </c>
      <c r="F117" s="21">
        <v>80</v>
      </c>
      <c r="G117" s="43">
        <f t="shared" si="15"/>
        <v>15360</v>
      </c>
      <c r="H117" s="67"/>
      <c r="I117" s="44">
        <f t="shared" si="16"/>
        <v>0</v>
      </c>
      <c r="J117" s="23">
        <v>2083</v>
      </c>
      <c r="K117" s="50" t="str">
        <f t="shared" si="14"/>
        <v/>
      </c>
    </row>
    <row r="118" spans="1:11" x14ac:dyDescent="0.25">
      <c r="A118" s="9"/>
      <c r="B118" s="51" t="s">
        <v>68</v>
      </c>
      <c r="C118" s="51" t="s">
        <v>67</v>
      </c>
      <c r="D118" s="48" t="s">
        <v>91</v>
      </c>
      <c r="E118" s="32">
        <v>48</v>
      </c>
      <c r="F118" s="21">
        <v>30</v>
      </c>
      <c r="G118" s="43">
        <f t="shared" si="15"/>
        <v>1440</v>
      </c>
      <c r="H118" s="67"/>
      <c r="I118" s="44">
        <f t="shared" si="16"/>
        <v>0</v>
      </c>
      <c r="J118" s="23">
        <v>2083</v>
      </c>
      <c r="K118" s="50" t="str">
        <f t="shared" si="14"/>
        <v/>
      </c>
    </row>
    <row r="119" spans="1:11" x14ac:dyDescent="0.25">
      <c r="A119" s="9"/>
      <c r="B119" s="51" t="s">
        <v>70</v>
      </c>
      <c r="C119" s="51" t="s">
        <v>69</v>
      </c>
      <c r="D119" s="48" t="s">
        <v>91</v>
      </c>
      <c r="E119" s="32">
        <v>1536</v>
      </c>
      <c r="F119" s="21">
        <v>25</v>
      </c>
      <c r="G119" s="43">
        <f t="shared" si="15"/>
        <v>38400</v>
      </c>
      <c r="H119" s="67"/>
      <c r="I119" s="44">
        <f t="shared" si="16"/>
        <v>0</v>
      </c>
      <c r="J119" s="23">
        <v>2083</v>
      </c>
      <c r="K119" s="50" t="str">
        <f t="shared" si="14"/>
        <v/>
      </c>
    </row>
    <row r="120" spans="1:11" x14ac:dyDescent="0.25">
      <c r="A120" s="9"/>
      <c r="B120" s="51" t="s">
        <v>71</v>
      </c>
      <c r="C120" s="51" t="s">
        <v>113</v>
      </c>
      <c r="D120" s="48" t="s">
        <v>91</v>
      </c>
      <c r="E120" s="32">
        <v>2000</v>
      </c>
      <c r="F120" s="21">
        <v>15</v>
      </c>
      <c r="G120" s="43">
        <f t="shared" si="15"/>
        <v>30000</v>
      </c>
      <c r="H120" s="67"/>
      <c r="I120" s="44">
        <f t="shared" si="16"/>
        <v>0</v>
      </c>
      <c r="J120" s="23">
        <v>2083</v>
      </c>
      <c r="K120" s="50" t="str">
        <f t="shared" si="14"/>
        <v/>
      </c>
    </row>
    <row r="121" spans="1:11" x14ac:dyDescent="0.25">
      <c r="A121" s="9" t="s">
        <v>103</v>
      </c>
      <c r="B121" s="54"/>
      <c r="C121" s="55" t="s">
        <v>162</v>
      </c>
      <c r="D121" s="48"/>
      <c r="E121" s="32"/>
      <c r="G121" s="43"/>
      <c r="H121" s="42"/>
      <c r="I121" s="44"/>
      <c r="J121" s="23">
        <v>2083</v>
      </c>
      <c r="K121" s="50" t="str">
        <f t="shared" si="14"/>
        <v/>
      </c>
    </row>
    <row r="122" spans="1:11" x14ac:dyDescent="0.25">
      <c r="A122" s="9"/>
      <c r="B122" s="54" t="s">
        <v>73</v>
      </c>
      <c r="C122" s="54" t="s">
        <v>72</v>
      </c>
      <c r="D122" s="48" t="s">
        <v>91</v>
      </c>
      <c r="E122" s="32">
        <v>0</v>
      </c>
      <c r="F122" s="21">
        <v>0</v>
      </c>
      <c r="G122" s="43">
        <f t="shared" si="15"/>
        <v>0</v>
      </c>
      <c r="H122" s="42"/>
      <c r="I122" s="44">
        <f t="shared" si="16"/>
        <v>0</v>
      </c>
      <c r="J122" s="23">
        <v>2083</v>
      </c>
      <c r="K122" s="50" t="str">
        <f t="shared" si="14"/>
        <v/>
      </c>
    </row>
    <row r="123" spans="1:11" x14ac:dyDescent="0.25">
      <c r="A123" s="9"/>
      <c r="B123" s="54" t="s">
        <v>75</v>
      </c>
      <c r="C123" s="54" t="s">
        <v>74</v>
      </c>
      <c r="D123" s="48" t="s">
        <v>91</v>
      </c>
      <c r="E123" s="32">
        <v>192</v>
      </c>
      <c r="F123" s="21">
        <v>80</v>
      </c>
      <c r="G123" s="43">
        <f t="shared" si="15"/>
        <v>15360</v>
      </c>
      <c r="H123" s="67"/>
      <c r="I123" s="44">
        <f t="shared" si="16"/>
        <v>0</v>
      </c>
      <c r="J123" s="23">
        <v>2083</v>
      </c>
      <c r="K123" s="50" t="str">
        <f t="shared" si="14"/>
        <v/>
      </c>
    </row>
    <row r="124" spans="1:11" ht="45" x14ac:dyDescent="0.25">
      <c r="B124" s="56" t="s">
        <v>76</v>
      </c>
      <c r="C124" s="69" t="s">
        <v>163</v>
      </c>
      <c r="D124" s="48" t="s">
        <v>91</v>
      </c>
      <c r="E124" s="32">
        <v>576</v>
      </c>
      <c r="F124" s="21">
        <v>12</v>
      </c>
      <c r="G124" s="43">
        <f t="shared" si="15"/>
        <v>6912</v>
      </c>
      <c r="H124" s="67"/>
      <c r="I124" s="44">
        <f t="shared" si="16"/>
        <v>0</v>
      </c>
      <c r="J124" s="23">
        <v>2083</v>
      </c>
      <c r="K124" s="50" t="str">
        <f t="shared" si="14"/>
        <v/>
      </c>
    </row>
    <row r="125" spans="1:11" ht="30" x14ac:dyDescent="0.25">
      <c r="B125" s="56" t="s">
        <v>78</v>
      </c>
      <c r="C125" s="57" t="s">
        <v>77</v>
      </c>
      <c r="D125" s="48" t="s">
        <v>91</v>
      </c>
      <c r="E125" s="32">
        <v>3200</v>
      </c>
      <c r="F125" s="21">
        <v>2</v>
      </c>
      <c r="G125" s="43">
        <f t="shared" si="15"/>
        <v>6400</v>
      </c>
      <c r="H125" s="67"/>
      <c r="I125" s="44">
        <f t="shared" si="16"/>
        <v>0</v>
      </c>
      <c r="J125" s="23">
        <v>2083</v>
      </c>
      <c r="K125" s="50" t="str">
        <f t="shared" si="14"/>
        <v/>
      </c>
    </row>
    <row r="126" spans="1:11" x14ac:dyDescent="0.25">
      <c r="B126" s="56" t="s">
        <v>80</v>
      </c>
      <c r="C126" s="58" t="s">
        <v>79</v>
      </c>
      <c r="D126" s="48" t="s">
        <v>91</v>
      </c>
      <c r="E126" s="32">
        <v>3200</v>
      </c>
      <c r="F126" s="21">
        <v>2</v>
      </c>
      <c r="G126" s="43">
        <f t="shared" si="15"/>
        <v>6400</v>
      </c>
      <c r="H126" s="67"/>
      <c r="I126" s="44">
        <f t="shared" si="16"/>
        <v>0</v>
      </c>
      <c r="J126" s="23">
        <v>2083</v>
      </c>
      <c r="K126" s="50" t="str">
        <f t="shared" si="14"/>
        <v/>
      </c>
    </row>
    <row r="127" spans="1:11" ht="30" x14ac:dyDescent="0.25">
      <c r="B127" s="56" t="s">
        <v>81</v>
      </c>
      <c r="C127" s="57" t="s">
        <v>114</v>
      </c>
      <c r="D127" s="48" t="s">
        <v>91</v>
      </c>
      <c r="E127" s="32">
        <v>1200</v>
      </c>
      <c r="F127" s="21">
        <v>30</v>
      </c>
      <c r="G127" s="43">
        <f t="shared" si="15"/>
        <v>36000</v>
      </c>
      <c r="H127" s="67"/>
      <c r="I127" s="44">
        <f t="shared" si="16"/>
        <v>0</v>
      </c>
      <c r="J127" s="23">
        <v>2083</v>
      </c>
      <c r="K127" s="50" t="str">
        <f t="shared" si="14"/>
        <v/>
      </c>
    </row>
    <row r="128" spans="1:11" x14ac:dyDescent="0.25">
      <c r="B128" s="56" t="s">
        <v>82</v>
      </c>
      <c r="C128" s="58" t="s">
        <v>92</v>
      </c>
      <c r="D128" s="48" t="s">
        <v>91</v>
      </c>
      <c r="E128" s="32">
        <v>168</v>
      </c>
      <c r="F128" s="21">
        <v>35</v>
      </c>
      <c r="G128" s="43">
        <f t="shared" si="15"/>
        <v>5880</v>
      </c>
      <c r="H128" s="67"/>
      <c r="I128" s="44">
        <f t="shared" si="16"/>
        <v>0</v>
      </c>
      <c r="J128" s="23">
        <v>2083</v>
      </c>
      <c r="K128" s="50" t="str">
        <f t="shared" si="14"/>
        <v/>
      </c>
    </row>
    <row r="129" spans="1:11" x14ac:dyDescent="0.25">
      <c r="A129" s="9" t="s">
        <v>104</v>
      </c>
      <c r="B129" s="59"/>
      <c r="C129" s="60" t="s">
        <v>83</v>
      </c>
      <c r="D129" s="48"/>
      <c r="E129" s="32"/>
      <c r="G129" s="43"/>
      <c r="H129" s="42"/>
      <c r="I129" s="44"/>
      <c r="J129" s="23">
        <v>2083</v>
      </c>
      <c r="K129" s="50" t="str">
        <f t="shared" si="14"/>
        <v/>
      </c>
    </row>
    <row r="130" spans="1:11" x14ac:dyDescent="0.25">
      <c r="B130" s="61" t="s">
        <v>85</v>
      </c>
      <c r="C130" s="61" t="s">
        <v>84</v>
      </c>
      <c r="D130" s="48" t="s">
        <v>91</v>
      </c>
      <c r="E130" s="32">
        <v>0</v>
      </c>
      <c r="F130" s="21">
        <v>0</v>
      </c>
      <c r="G130" s="43">
        <f t="shared" si="15"/>
        <v>0</v>
      </c>
      <c r="H130" s="42"/>
      <c r="I130" s="44">
        <f t="shared" si="16"/>
        <v>0</v>
      </c>
      <c r="J130" s="23">
        <v>2083</v>
      </c>
      <c r="K130" s="50" t="str">
        <f t="shared" si="14"/>
        <v/>
      </c>
    </row>
    <row r="131" spans="1:11" x14ac:dyDescent="0.25">
      <c r="B131" s="61" t="s">
        <v>87</v>
      </c>
      <c r="C131" s="61" t="s">
        <v>86</v>
      </c>
      <c r="D131" s="48" t="s">
        <v>91</v>
      </c>
      <c r="E131" s="32">
        <v>0</v>
      </c>
      <c r="F131" s="21">
        <v>0</v>
      </c>
      <c r="G131" s="43">
        <f t="shared" si="15"/>
        <v>0</v>
      </c>
      <c r="H131" s="42"/>
      <c r="I131" s="44">
        <f t="shared" si="16"/>
        <v>0</v>
      </c>
      <c r="J131" s="23">
        <v>2083</v>
      </c>
      <c r="K131" s="50" t="str">
        <f t="shared" si="14"/>
        <v/>
      </c>
    </row>
    <row r="132" spans="1:11" x14ac:dyDescent="0.25">
      <c r="B132" s="61" t="s">
        <v>89</v>
      </c>
      <c r="C132" s="61" t="s">
        <v>88</v>
      </c>
      <c r="D132" s="48" t="s">
        <v>91</v>
      </c>
      <c r="E132" s="32">
        <v>0</v>
      </c>
      <c r="F132" s="21">
        <v>0</v>
      </c>
      <c r="G132" s="43">
        <f t="shared" si="15"/>
        <v>0</v>
      </c>
      <c r="H132" s="42"/>
      <c r="I132" s="44">
        <f t="shared" si="16"/>
        <v>0</v>
      </c>
      <c r="J132" s="23">
        <v>2083</v>
      </c>
      <c r="K132" s="50" t="str">
        <f t="shared" si="14"/>
        <v/>
      </c>
    </row>
    <row r="133" spans="1:11" ht="30" x14ac:dyDescent="0.25">
      <c r="B133" s="61" t="s">
        <v>90</v>
      </c>
      <c r="C133" s="62" t="s">
        <v>127</v>
      </c>
      <c r="D133" s="48" t="s">
        <v>91</v>
      </c>
      <c r="E133" s="32">
        <v>0</v>
      </c>
      <c r="F133" s="21">
        <v>0</v>
      </c>
      <c r="G133" s="43">
        <f t="shared" si="15"/>
        <v>0</v>
      </c>
      <c r="H133" s="42"/>
      <c r="I133" s="44">
        <f t="shared" si="16"/>
        <v>0</v>
      </c>
      <c r="J133" s="23">
        <v>2083</v>
      </c>
      <c r="K133" s="50" t="str">
        <f t="shared" si="14"/>
        <v/>
      </c>
    </row>
    <row r="134" spans="1:11" x14ac:dyDescent="0.25">
      <c r="B134" s="61" t="s">
        <v>124</v>
      </c>
      <c r="C134" s="62" t="s">
        <v>128</v>
      </c>
      <c r="D134" s="48" t="s">
        <v>91</v>
      </c>
      <c r="E134" s="32">
        <v>0</v>
      </c>
      <c r="F134" s="21">
        <v>0</v>
      </c>
      <c r="G134" s="43">
        <f t="shared" si="15"/>
        <v>0</v>
      </c>
      <c r="H134" s="42"/>
      <c r="I134" s="44">
        <f t="shared" si="16"/>
        <v>0</v>
      </c>
      <c r="J134" s="23">
        <v>2083</v>
      </c>
      <c r="K134" s="50" t="str">
        <f t="shared" si="14"/>
        <v/>
      </c>
    </row>
    <row r="135" spans="1:11" x14ac:dyDescent="0.25">
      <c r="B135" s="61" t="s">
        <v>125</v>
      </c>
      <c r="C135" s="62" t="s">
        <v>129</v>
      </c>
      <c r="D135" s="48" t="s">
        <v>91</v>
      </c>
      <c r="E135" s="32">
        <v>0</v>
      </c>
      <c r="F135" s="21">
        <v>0</v>
      </c>
      <c r="G135" s="43">
        <f t="shared" si="15"/>
        <v>0</v>
      </c>
      <c r="H135" s="42"/>
      <c r="I135" s="44">
        <f t="shared" si="16"/>
        <v>0</v>
      </c>
      <c r="J135" s="23">
        <v>2083</v>
      </c>
      <c r="K135" s="50" t="str">
        <f t="shared" si="14"/>
        <v/>
      </c>
    </row>
    <row r="136" spans="1:11" x14ac:dyDescent="0.25">
      <c r="B136" s="61" t="s">
        <v>126</v>
      </c>
      <c r="C136" s="62" t="s">
        <v>130</v>
      </c>
      <c r="D136" s="48" t="s">
        <v>91</v>
      </c>
      <c r="E136" s="32">
        <v>0</v>
      </c>
      <c r="F136" s="21">
        <v>0</v>
      </c>
      <c r="G136" s="43">
        <f t="shared" si="15"/>
        <v>0</v>
      </c>
      <c r="H136" s="42"/>
      <c r="I136" s="44">
        <f t="shared" si="16"/>
        <v>0</v>
      </c>
      <c r="J136" s="23">
        <v>2083</v>
      </c>
      <c r="K136" s="50" t="str">
        <f t="shared" si="14"/>
        <v/>
      </c>
    </row>
    <row r="137" spans="1:11" ht="22.15" customHeight="1" x14ac:dyDescent="0.25">
      <c r="A137" s="9" t="s">
        <v>148</v>
      </c>
      <c r="B137" s="63"/>
      <c r="C137" s="64" t="s">
        <v>151</v>
      </c>
      <c r="D137" s="48"/>
      <c r="E137" s="32"/>
      <c r="G137" s="43"/>
      <c r="H137" s="42"/>
      <c r="I137" s="44"/>
      <c r="J137" s="23">
        <v>2083</v>
      </c>
      <c r="K137" s="50" t="str">
        <f t="shared" si="14"/>
        <v/>
      </c>
    </row>
    <row r="138" spans="1:11" ht="30.6" customHeight="1" x14ac:dyDescent="0.25">
      <c r="B138" s="65">
        <v>2083</v>
      </c>
      <c r="C138" s="66" t="s">
        <v>152</v>
      </c>
      <c r="D138" s="48" t="s">
        <v>146</v>
      </c>
      <c r="E138" s="32">
        <v>2</v>
      </c>
      <c r="F138" s="21">
        <v>440</v>
      </c>
      <c r="G138" s="43">
        <f t="shared" si="15"/>
        <v>880</v>
      </c>
      <c r="H138" s="67"/>
      <c r="I138" s="44">
        <f t="shared" si="16"/>
        <v>0</v>
      </c>
      <c r="J138" s="23">
        <v>2083</v>
      </c>
      <c r="K138" s="50" t="str">
        <f t="shared" si="14"/>
        <v/>
      </c>
    </row>
    <row r="139" spans="1:11" x14ac:dyDescent="0.25">
      <c r="A139" s="9" t="s">
        <v>135</v>
      </c>
      <c r="C139" s="45" t="s">
        <v>133</v>
      </c>
      <c r="E139" s="32"/>
      <c r="G139" s="43"/>
      <c r="H139" s="42"/>
      <c r="I139" s="44"/>
      <c r="J139" s="23">
        <v>2084</v>
      </c>
      <c r="K139" s="50" t="str">
        <f t="shared" si="14"/>
        <v/>
      </c>
    </row>
    <row r="140" spans="1:11" x14ac:dyDescent="0.25">
      <c r="A140" s="9" t="s">
        <v>136</v>
      </c>
      <c r="B140" s="46"/>
      <c r="C140" s="47" t="s">
        <v>35</v>
      </c>
      <c r="D140" s="9"/>
      <c r="E140" s="32"/>
      <c r="G140" s="43"/>
      <c r="H140" s="42"/>
      <c r="I140" s="44"/>
      <c r="J140" s="23">
        <v>2084</v>
      </c>
      <c r="K140" s="50" t="str">
        <f t="shared" si="14"/>
        <v/>
      </c>
    </row>
    <row r="141" spans="1:11" x14ac:dyDescent="0.25">
      <c r="B141" s="46" t="s">
        <v>36</v>
      </c>
      <c r="C141" s="46" t="s">
        <v>119</v>
      </c>
      <c r="D141" s="48" t="s">
        <v>91</v>
      </c>
      <c r="E141" s="32">
        <v>63286</v>
      </c>
      <c r="F141" s="21">
        <v>12</v>
      </c>
      <c r="G141" s="43">
        <f t="shared" ref="G141:G204" si="17">ROUND(E141*F141,2)</f>
        <v>759432</v>
      </c>
      <c r="H141" s="67"/>
      <c r="I141" s="44">
        <f t="shared" ref="I141:I203" si="18">ROUND(E141*H141,2)</f>
        <v>0</v>
      </c>
      <c r="J141" s="23">
        <v>2084</v>
      </c>
      <c r="K141" s="50" t="str">
        <f t="shared" si="14"/>
        <v/>
      </c>
    </row>
    <row r="142" spans="1:11" x14ac:dyDescent="0.25">
      <c r="B142" s="46" t="s">
        <v>38</v>
      </c>
      <c r="C142" s="46" t="s">
        <v>37</v>
      </c>
      <c r="D142" s="48" t="s">
        <v>91</v>
      </c>
      <c r="E142" s="32">
        <v>189684</v>
      </c>
      <c r="F142" s="21">
        <v>17</v>
      </c>
      <c r="G142" s="43">
        <f t="shared" si="17"/>
        <v>3224628</v>
      </c>
      <c r="H142" s="67"/>
      <c r="I142" s="44">
        <f t="shared" si="18"/>
        <v>0</v>
      </c>
      <c r="J142" s="23">
        <v>2084</v>
      </c>
      <c r="K142" s="50" t="str">
        <f t="shared" si="14"/>
        <v/>
      </c>
    </row>
    <row r="143" spans="1:11" x14ac:dyDescent="0.25">
      <c r="B143" s="46" t="s">
        <v>40</v>
      </c>
      <c r="C143" s="46" t="s">
        <v>39</v>
      </c>
      <c r="D143" s="48" t="s">
        <v>91</v>
      </c>
      <c r="E143" s="32">
        <v>13993</v>
      </c>
      <c r="F143" s="21">
        <v>21</v>
      </c>
      <c r="G143" s="43">
        <f t="shared" si="17"/>
        <v>293853</v>
      </c>
      <c r="H143" s="67"/>
      <c r="I143" s="44">
        <f t="shared" si="18"/>
        <v>0</v>
      </c>
      <c r="J143" s="23">
        <v>2084</v>
      </c>
      <c r="K143" s="50" t="str">
        <f t="shared" ref="K143:K206" si="19">+IF(H143&gt;F143,"Importe superior a importe máximo","")</f>
        <v/>
      </c>
    </row>
    <row r="144" spans="1:11" x14ac:dyDescent="0.25">
      <c r="B144" s="46" t="s">
        <v>42</v>
      </c>
      <c r="C144" s="46" t="s">
        <v>41</v>
      </c>
      <c r="D144" s="48" t="s">
        <v>91</v>
      </c>
      <c r="E144" s="32">
        <v>20990</v>
      </c>
      <c r="F144" s="21">
        <v>10</v>
      </c>
      <c r="G144" s="43">
        <f t="shared" si="17"/>
        <v>209900</v>
      </c>
      <c r="H144" s="67"/>
      <c r="I144" s="44">
        <f t="shared" si="18"/>
        <v>0</v>
      </c>
      <c r="J144" s="23">
        <v>2084</v>
      </c>
      <c r="K144" s="50" t="str">
        <f t="shared" si="19"/>
        <v/>
      </c>
    </row>
    <row r="145" spans="1:11" x14ac:dyDescent="0.25">
      <c r="B145" s="46" t="s">
        <v>44</v>
      </c>
      <c r="C145" s="46" t="s">
        <v>43</v>
      </c>
      <c r="D145" s="48" t="s">
        <v>91</v>
      </c>
      <c r="E145" s="32">
        <v>17492</v>
      </c>
      <c r="F145" s="21">
        <v>27</v>
      </c>
      <c r="G145" s="43">
        <f t="shared" si="17"/>
        <v>472284</v>
      </c>
      <c r="H145" s="67"/>
      <c r="I145" s="44">
        <f t="shared" si="18"/>
        <v>0</v>
      </c>
      <c r="J145" s="23">
        <v>2084</v>
      </c>
      <c r="K145" s="50" t="str">
        <f t="shared" si="19"/>
        <v/>
      </c>
    </row>
    <row r="146" spans="1:11" x14ac:dyDescent="0.25">
      <c r="B146" s="46" t="s">
        <v>118</v>
      </c>
      <c r="C146" s="46" t="s">
        <v>45</v>
      </c>
      <c r="D146" s="48" t="s">
        <v>91</v>
      </c>
      <c r="E146" s="32">
        <v>759</v>
      </c>
      <c r="F146" s="21">
        <v>200</v>
      </c>
      <c r="G146" s="43">
        <f t="shared" si="17"/>
        <v>151800</v>
      </c>
      <c r="H146" s="67"/>
      <c r="I146" s="44">
        <f t="shared" si="18"/>
        <v>0</v>
      </c>
      <c r="J146" s="23">
        <v>2084</v>
      </c>
      <c r="K146" s="50" t="str">
        <f t="shared" si="19"/>
        <v/>
      </c>
    </row>
    <row r="147" spans="1:11" x14ac:dyDescent="0.25">
      <c r="A147" s="9" t="s">
        <v>137</v>
      </c>
      <c r="B147" s="51"/>
      <c r="C147" s="52" t="s">
        <v>46</v>
      </c>
      <c r="D147" s="48"/>
      <c r="E147" s="32">
        <v>0</v>
      </c>
      <c r="G147" s="43"/>
      <c r="H147" s="42"/>
      <c r="I147" s="44"/>
      <c r="J147" s="23">
        <v>2084</v>
      </c>
      <c r="K147" s="50" t="str">
        <f t="shared" si="19"/>
        <v/>
      </c>
    </row>
    <row r="148" spans="1:11" x14ac:dyDescent="0.25">
      <c r="B148" s="51" t="s">
        <v>48</v>
      </c>
      <c r="C148" s="51" t="s">
        <v>47</v>
      </c>
      <c r="D148" s="48" t="s">
        <v>91</v>
      </c>
      <c r="E148" s="32">
        <v>1518</v>
      </c>
      <c r="F148" s="21">
        <v>100</v>
      </c>
      <c r="G148" s="43">
        <f t="shared" si="17"/>
        <v>151800</v>
      </c>
      <c r="H148" s="67"/>
      <c r="I148" s="44">
        <f t="shared" si="18"/>
        <v>0</v>
      </c>
      <c r="J148" s="23">
        <v>2084</v>
      </c>
      <c r="K148" s="50" t="str">
        <f t="shared" si="19"/>
        <v/>
      </c>
    </row>
    <row r="149" spans="1:11" x14ac:dyDescent="0.25">
      <c r="B149" s="51" t="s">
        <v>50</v>
      </c>
      <c r="C149" s="51" t="s">
        <v>49</v>
      </c>
      <c r="D149" s="48" t="s">
        <v>91</v>
      </c>
      <c r="E149" s="32">
        <v>0</v>
      </c>
      <c r="G149" s="43"/>
      <c r="H149" s="42"/>
      <c r="I149" s="44"/>
      <c r="J149" s="23">
        <v>2084</v>
      </c>
      <c r="K149" s="50" t="str">
        <f t="shared" si="19"/>
        <v/>
      </c>
    </row>
    <row r="150" spans="1:11" x14ac:dyDescent="0.25">
      <c r="B150" s="51" t="s">
        <v>52</v>
      </c>
      <c r="C150" s="51" t="s">
        <v>51</v>
      </c>
      <c r="D150" s="48" t="s">
        <v>91</v>
      </c>
      <c r="E150" s="32">
        <v>759</v>
      </c>
      <c r="F150" s="21">
        <v>90</v>
      </c>
      <c r="G150" s="43">
        <f t="shared" si="17"/>
        <v>68310</v>
      </c>
      <c r="H150" s="67"/>
      <c r="I150" s="44">
        <f t="shared" si="18"/>
        <v>0</v>
      </c>
      <c r="J150" s="23">
        <v>2084</v>
      </c>
      <c r="K150" s="50" t="str">
        <f t="shared" si="19"/>
        <v/>
      </c>
    </row>
    <row r="151" spans="1:11" x14ac:dyDescent="0.25">
      <c r="B151" s="51" t="s">
        <v>54</v>
      </c>
      <c r="C151" s="51" t="s">
        <v>53</v>
      </c>
      <c r="D151" s="48" t="s">
        <v>91</v>
      </c>
      <c r="E151" s="32">
        <v>379</v>
      </c>
      <c r="F151" s="21">
        <v>80</v>
      </c>
      <c r="G151" s="43">
        <f t="shared" si="17"/>
        <v>30320</v>
      </c>
      <c r="H151" s="67"/>
      <c r="I151" s="44">
        <f t="shared" si="18"/>
        <v>0</v>
      </c>
      <c r="J151" s="23">
        <v>2084</v>
      </c>
      <c r="K151" s="50" t="str">
        <f t="shared" si="19"/>
        <v/>
      </c>
    </row>
    <row r="152" spans="1:11" x14ac:dyDescent="0.25">
      <c r="B152" s="51" t="s">
        <v>56</v>
      </c>
      <c r="C152" s="51" t="s">
        <v>55</v>
      </c>
      <c r="D152" s="48" t="s">
        <v>91</v>
      </c>
      <c r="E152" s="32">
        <v>379</v>
      </c>
      <c r="F152" s="21">
        <v>90</v>
      </c>
      <c r="G152" s="43">
        <f t="shared" si="17"/>
        <v>34110</v>
      </c>
      <c r="H152" s="67"/>
      <c r="I152" s="44">
        <f t="shared" si="18"/>
        <v>0</v>
      </c>
      <c r="J152" s="23">
        <v>2084</v>
      </c>
      <c r="K152" s="50" t="str">
        <f t="shared" si="19"/>
        <v/>
      </c>
    </row>
    <row r="153" spans="1:11" x14ac:dyDescent="0.25">
      <c r="B153" s="51" t="s">
        <v>57</v>
      </c>
      <c r="C153" s="51" t="s">
        <v>120</v>
      </c>
      <c r="D153" s="48" t="s">
        <v>91</v>
      </c>
      <c r="E153" s="32">
        <v>134</v>
      </c>
      <c r="F153" s="21">
        <v>75</v>
      </c>
      <c r="G153" s="43">
        <f t="shared" si="17"/>
        <v>10050</v>
      </c>
      <c r="H153" s="67"/>
      <c r="I153" s="44">
        <f t="shared" si="18"/>
        <v>0</v>
      </c>
      <c r="J153" s="23">
        <v>2084</v>
      </c>
      <c r="K153" s="50" t="str">
        <f t="shared" si="19"/>
        <v/>
      </c>
    </row>
    <row r="154" spans="1:11" x14ac:dyDescent="0.25">
      <c r="B154" s="51" t="s">
        <v>58</v>
      </c>
      <c r="C154" s="51" t="s">
        <v>121</v>
      </c>
      <c r="D154" s="48" t="s">
        <v>91</v>
      </c>
      <c r="E154" s="32">
        <v>134</v>
      </c>
      <c r="F154" s="21">
        <v>75</v>
      </c>
      <c r="G154" s="43">
        <f t="shared" si="17"/>
        <v>10050</v>
      </c>
      <c r="H154" s="67"/>
      <c r="I154" s="44">
        <f t="shared" si="18"/>
        <v>0</v>
      </c>
      <c r="J154" s="23">
        <v>2084</v>
      </c>
      <c r="K154" s="50" t="str">
        <f t="shared" si="19"/>
        <v/>
      </c>
    </row>
    <row r="155" spans="1:11" ht="30" x14ac:dyDescent="0.25">
      <c r="B155" s="51" t="s">
        <v>60</v>
      </c>
      <c r="C155" s="53" t="s">
        <v>59</v>
      </c>
      <c r="D155" s="48" t="s">
        <v>91</v>
      </c>
      <c r="E155" s="32">
        <v>331</v>
      </c>
      <c r="F155" s="21">
        <v>90</v>
      </c>
      <c r="G155" s="43">
        <f t="shared" si="17"/>
        <v>29790</v>
      </c>
      <c r="H155" s="67"/>
      <c r="I155" s="44">
        <f t="shared" si="18"/>
        <v>0</v>
      </c>
      <c r="J155" s="23">
        <v>2084</v>
      </c>
      <c r="K155" s="50" t="str">
        <f t="shared" si="19"/>
        <v/>
      </c>
    </row>
    <row r="156" spans="1:11" ht="30" x14ac:dyDescent="0.25">
      <c r="B156" s="51" t="s">
        <v>62</v>
      </c>
      <c r="C156" s="53" t="s">
        <v>61</v>
      </c>
      <c r="D156" s="48" t="s">
        <v>91</v>
      </c>
      <c r="E156" s="32">
        <v>335</v>
      </c>
      <c r="F156" s="21">
        <v>70</v>
      </c>
      <c r="G156" s="43">
        <f t="shared" si="17"/>
        <v>23450</v>
      </c>
      <c r="H156" s="67"/>
      <c r="I156" s="44">
        <f t="shared" si="18"/>
        <v>0</v>
      </c>
      <c r="J156" s="23">
        <v>2084</v>
      </c>
      <c r="K156" s="50" t="str">
        <f t="shared" si="19"/>
        <v/>
      </c>
    </row>
    <row r="157" spans="1:11" x14ac:dyDescent="0.25">
      <c r="B157" s="51" t="s">
        <v>65</v>
      </c>
      <c r="C157" s="51" t="s">
        <v>64</v>
      </c>
      <c r="D157" s="48" t="s">
        <v>91</v>
      </c>
      <c r="E157" s="32">
        <v>379</v>
      </c>
      <c r="F157" s="21">
        <v>50</v>
      </c>
      <c r="G157" s="43">
        <f t="shared" si="17"/>
        <v>18950</v>
      </c>
      <c r="H157" s="67"/>
      <c r="I157" s="44">
        <f t="shared" si="18"/>
        <v>0</v>
      </c>
      <c r="J157" s="23">
        <v>2084</v>
      </c>
      <c r="K157" s="50" t="str">
        <f t="shared" si="19"/>
        <v/>
      </c>
    </row>
    <row r="158" spans="1:11" x14ac:dyDescent="0.25">
      <c r="B158" s="51" t="s">
        <v>63</v>
      </c>
      <c r="C158" s="53" t="s">
        <v>122</v>
      </c>
      <c r="D158" s="48" t="s">
        <v>91</v>
      </c>
      <c r="E158" s="32">
        <v>1518</v>
      </c>
      <c r="F158" s="21">
        <v>50</v>
      </c>
      <c r="G158" s="43">
        <f t="shared" si="17"/>
        <v>75900</v>
      </c>
      <c r="H158" s="67"/>
      <c r="I158" s="44">
        <f t="shared" si="18"/>
        <v>0</v>
      </c>
      <c r="J158" s="23">
        <v>2084</v>
      </c>
      <c r="K158" s="50" t="str">
        <f t="shared" si="19"/>
        <v/>
      </c>
    </row>
    <row r="159" spans="1:11" x14ac:dyDescent="0.25">
      <c r="B159" s="51" t="s">
        <v>66</v>
      </c>
      <c r="C159" s="51" t="s">
        <v>123</v>
      </c>
      <c r="D159" s="48" t="s">
        <v>91</v>
      </c>
      <c r="E159" s="32">
        <v>759</v>
      </c>
      <c r="F159" s="21">
        <v>80</v>
      </c>
      <c r="G159" s="43">
        <f t="shared" si="17"/>
        <v>60720</v>
      </c>
      <c r="H159" s="67"/>
      <c r="I159" s="44">
        <f t="shared" si="18"/>
        <v>0</v>
      </c>
      <c r="J159" s="23">
        <v>2084</v>
      </c>
      <c r="K159" s="50" t="str">
        <f t="shared" si="19"/>
        <v/>
      </c>
    </row>
    <row r="160" spans="1:11" x14ac:dyDescent="0.25">
      <c r="B160" s="51" t="s">
        <v>68</v>
      </c>
      <c r="C160" s="51" t="s">
        <v>67</v>
      </c>
      <c r="D160" s="48" t="s">
        <v>91</v>
      </c>
      <c r="E160" s="32">
        <v>379</v>
      </c>
      <c r="F160" s="21">
        <v>30</v>
      </c>
      <c r="G160" s="43">
        <f t="shared" si="17"/>
        <v>11370</v>
      </c>
      <c r="H160" s="67"/>
      <c r="I160" s="44">
        <f t="shared" si="18"/>
        <v>0</v>
      </c>
      <c r="J160" s="23">
        <v>2084</v>
      </c>
      <c r="K160" s="50" t="str">
        <f t="shared" si="19"/>
        <v/>
      </c>
    </row>
    <row r="161" spans="1:11" x14ac:dyDescent="0.25">
      <c r="B161" s="51" t="s">
        <v>70</v>
      </c>
      <c r="C161" s="51" t="s">
        <v>69</v>
      </c>
      <c r="D161" s="48" t="s">
        <v>91</v>
      </c>
      <c r="E161" s="32">
        <v>5356</v>
      </c>
      <c r="F161" s="21">
        <v>25</v>
      </c>
      <c r="G161" s="43">
        <f t="shared" si="17"/>
        <v>133900</v>
      </c>
      <c r="H161" s="67"/>
      <c r="I161" s="44">
        <f t="shared" si="18"/>
        <v>0</v>
      </c>
      <c r="J161" s="23">
        <v>2084</v>
      </c>
      <c r="K161" s="50" t="str">
        <f t="shared" si="19"/>
        <v/>
      </c>
    </row>
    <row r="162" spans="1:11" x14ac:dyDescent="0.25">
      <c r="B162" s="51" t="s">
        <v>71</v>
      </c>
      <c r="C162" s="51" t="s">
        <v>113</v>
      </c>
      <c r="D162" s="48" t="s">
        <v>91</v>
      </c>
      <c r="E162" s="32">
        <v>7439</v>
      </c>
      <c r="F162" s="21">
        <v>15</v>
      </c>
      <c r="G162" s="43">
        <f t="shared" si="17"/>
        <v>111585</v>
      </c>
      <c r="H162" s="67"/>
      <c r="I162" s="44">
        <f t="shared" si="18"/>
        <v>0</v>
      </c>
      <c r="J162" s="23">
        <v>2084</v>
      </c>
      <c r="K162" s="50" t="str">
        <f t="shared" si="19"/>
        <v/>
      </c>
    </row>
    <row r="163" spans="1:11" x14ac:dyDescent="0.25">
      <c r="A163" s="9" t="s">
        <v>138</v>
      </c>
      <c r="B163" s="54"/>
      <c r="C163" s="55" t="s">
        <v>162</v>
      </c>
      <c r="D163" s="48"/>
      <c r="E163" s="32">
        <v>0</v>
      </c>
      <c r="G163" s="43"/>
      <c r="H163" s="42"/>
      <c r="I163" s="44"/>
      <c r="J163" s="23">
        <v>2084</v>
      </c>
      <c r="K163" s="50" t="str">
        <f t="shared" si="19"/>
        <v/>
      </c>
    </row>
    <row r="164" spans="1:11" x14ac:dyDescent="0.25">
      <c r="B164" s="54" t="s">
        <v>73</v>
      </c>
      <c r="C164" s="54" t="s">
        <v>72</v>
      </c>
      <c r="D164" s="48" t="s">
        <v>91</v>
      </c>
      <c r="E164" s="32">
        <v>759</v>
      </c>
      <c r="F164" s="21">
        <v>70</v>
      </c>
      <c r="G164" s="43">
        <f t="shared" si="17"/>
        <v>53130</v>
      </c>
      <c r="H164" s="67"/>
      <c r="I164" s="44">
        <f t="shared" si="18"/>
        <v>0</v>
      </c>
      <c r="J164" s="23">
        <v>2084</v>
      </c>
      <c r="K164" s="50" t="str">
        <f t="shared" si="19"/>
        <v/>
      </c>
    </row>
    <row r="165" spans="1:11" x14ac:dyDescent="0.25">
      <c r="B165" s="54" t="s">
        <v>75</v>
      </c>
      <c r="C165" s="54" t="s">
        <v>74</v>
      </c>
      <c r="D165" s="48" t="s">
        <v>91</v>
      </c>
      <c r="E165" s="32">
        <v>759</v>
      </c>
      <c r="F165" s="21">
        <v>80</v>
      </c>
      <c r="G165" s="43">
        <f t="shared" si="17"/>
        <v>60720</v>
      </c>
      <c r="H165" s="67"/>
      <c r="I165" s="44">
        <f t="shared" si="18"/>
        <v>0</v>
      </c>
      <c r="J165" s="23">
        <v>2084</v>
      </c>
      <c r="K165" s="50" t="str">
        <f t="shared" si="19"/>
        <v/>
      </c>
    </row>
    <row r="166" spans="1:11" ht="45" x14ac:dyDescent="0.25">
      <c r="B166" s="56" t="s">
        <v>76</v>
      </c>
      <c r="C166" s="69" t="s">
        <v>163</v>
      </c>
      <c r="D166" s="48" t="s">
        <v>91</v>
      </c>
      <c r="E166" s="32">
        <v>2276</v>
      </c>
      <c r="F166" s="21">
        <v>12</v>
      </c>
      <c r="G166" s="43">
        <f t="shared" si="17"/>
        <v>27312</v>
      </c>
      <c r="H166" s="67"/>
      <c r="I166" s="44">
        <f t="shared" si="18"/>
        <v>0</v>
      </c>
      <c r="J166" s="23">
        <v>2084</v>
      </c>
      <c r="K166" s="50" t="str">
        <f t="shared" si="19"/>
        <v/>
      </c>
    </row>
    <row r="167" spans="1:11" ht="30" x14ac:dyDescent="0.25">
      <c r="B167" s="56" t="s">
        <v>78</v>
      </c>
      <c r="C167" s="57" t="s">
        <v>77</v>
      </c>
      <c r="D167" s="48" t="s">
        <v>91</v>
      </c>
      <c r="E167" s="32">
        <v>15251</v>
      </c>
      <c r="F167" s="21">
        <v>2</v>
      </c>
      <c r="G167" s="43">
        <f t="shared" si="17"/>
        <v>30502</v>
      </c>
      <c r="H167" s="67"/>
      <c r="I167" s="44">
        <f t="shared" si="18"/>
        <v>0</v>
      </c>
      <c r="J167" s="23">
        <v>2084</v>
      </c>
      <c r="K167" s="50" t="str">
        <f t="shared" si="19"/>
        <v/>
      </c>
    </row>
    <row r="168" spans="1:11" x14ac:dyDescent="0.25">
      <c r="B168" s="56" t="s">
        <v>80</v>
      </c>
      <c r="C168" s="58" t="s">
        <v>79</v>
      </c>
      <c r="D168" s="48" t="s">
        <v>91</v>
      </c>
      <c r="E168" s="32">
        <v>15250</v>
      </c>
      <c r="F168" s="21">
        <v>2</v>
      </c>
      <c r="G168" s="43">
        <f t="shared" si="17"/>
        <v>30500</v>
      </c>
      <c r="H168" s="67"/>
      <c r="I168" s="44">
        <f t="shared" si="18"/>
        <v>0</v>
      </c>
      <c r="J168" s="23">
        <v>2084</v>
      </c>
      <c r="K168" s="50" t="str">
        <f t="shared" si="19"/>
        <v/>
      </c>
    </row>
    <row r="169" spans="1:11" ht="30" x14ac:dyDescent="0.25">
      <c r="B169" s="56" t="s">
        <v>81</v>
      </c>
      <c r="C169" s="57" t="s">
        <v>114</v>
      </c>
      <c r="D169" s="48" t="s">
        <v>91</v>
      </c>
      <c r="E169" s="32">
        <v>6694</v>
      </c>
      <c r="F169" s="21">
        <v>30</v>
      </c>
      <c r="G169" s="43">
        <f t="shared" si="17"/>
        <v>200820</v>
      </c>
      <c r="H169" s="67"/>
      <c r="I169" s="44">
        <f t="shared" si="18"/>
        <v>0</v>
      </c>
      <c r="J169" s="23">
        <v>2084</v>
      </c>
      <c r="K169" s="50" t="str">
        <f t="shared" si="19"/>
        <v/>
      </c>
    </row>
    <row r="170" spans="1:11" x14ac:dyDescent="0.25">
      <c r="B170" s="56" t="s">
        <v>82</v>
      </c>
      <c r="C170" s="58" t="s">
        <v>92</v>
      </c>
      <c r="D170" s="48" t="s">
        <v>91</v>
      </c>
      <c r="E170" s="32">
        <v>759</v>
      </c>
      <c r="F170" s="21">
        <v>35</v>
      </c>
      <c r="G170" s="43">
        <f t="shared" si="17"/>
        <v>26565</v>
      </c>
      <c r="H170" s="67"/>
      <c r="I170" s="44">
        <f t="shared" si="18"/>
        <v>0</v>
      </c>
      <c r="J170" s="23">
        <v>2084</v>
      </c>
      <c r="K170" s="50" t="str">
        <f t="shared" si="19"/>
        <v/>
      </c>
    </row>
    <row r="171" spans="1:11" x14ac:dyDescent="0.25">
      <c r="A171" s="9" t="s">
        <v>139</v>
      </c>
      <c r="B171" s="59"/>
      <c r="C171" s="60" t="s">
        <v>83</v>
      </c>
      <c r="D171" s="48"/>
      <c r="E171" s="32">
        <v>0</v>
      </c>
      <c r="G171" s="43"/>
      <c r="H171" s="42"/>
      <c r="I171" s="44"/>
      <c r="J171" s="23">
        <v>2084</v>
      </c>
      <c r="K171" s="50" t="str">
        <f t="shared" si="19"/>
        <v/>
      </c>
    </row>
    <row r="172" spans="1:11" x14ac:dyDescent="0.25">
      <c r="B172" s="61" t="s">
        <v>85</v>
      </c>
      <c r="C172" s="61" t="s">
        <v>84</v>
      </c>
      <c r="D172" s="48" t="s">
        <v>91</v>
      </c>
      <c r="E172" s="32">
        <v>45</v>
      </c>
      <c r="F172" s="21">
        <v>100</v>
      </c>
      <c r="G172" s="43">
        <f t="shared" si="17"/>
        <v>4500</v>
      </c>
      <c r="H172" s="67"/>
      <c r="I172" s="44">
        <f t="shared" si="18"/>
        <v>0</v>
      </c>
      <c r="J172" s="23">
        <v>2084</v>
      </c>
      <c r="K172" s="50" t="str">
        <f t="shared" si="19"/>
        <v/>
      </c>
    </row>
    <row r="173" spans="1:11" x14ac:dyDescent="0.25">
      <c r="B173" s="61" t="s">
        <v>87</v>
      </c>
      <c r="C173" s="61" t="s">
        <v>86</v>
      </c>
      <c r="D173" s="48" t="s">
        <v>91</v>
      </c>
      <c r="E173" s="32">
        <v>45</v>
      </c>
      <c r="F173" s="21">
        <v>100</v>
      </c>
      <c r="G173" s="43">
        <f t="shared" si="17"/>
        <v>4500</v>
      </c>
      <c r="H173" s="67"/>
      <c r="I173" s="44">
        <f t="shared" si="18"/>
        <v>0</v>
      </c>
      <c r="J173" s="23">
        <v>2084</v>
      </c>
      <c r="K173" s="50" t="str">
        <f t="shared" si="19"/>
        <v/>
      </c>
    </row>
    <row r="174" spans="1:11" x14ac:dyDescent="0.25">
      <c r="B174" s="61" t="s">
        <v>89</v>
      </c>
      <c r="C174" s="61" t="s">
        <v>88</v>
      </c>
      <c r="D174" s="48" t="s">
        <v>91</v>
      </c>
      <c r="E174" s="32">
        <v>89</v>
      </c>
      <c r="F174" s="21">
        <v>50</v>
      </c>
      <c r="G174" s="43">
        <f t="shared" si="17"/>
        <v>4450</v>
      </c>
      <c r="H174" s="67"/>
      <c r="I174" s="44">
        <f t="shared" si="18"/>
        <v>0</v>
      </c>
      <c r="J174" s="23">
        <v>2084</v>
      </c>
      <c r="K174" s="50" t="str">
        <f t="shared" si="19"/>
        <v/>
      </c>
    </row>
    <row r="175" spans="1:11" ht="30" x14ac:dyDescent="0.25">
      <c r="B175" s="61" t="s">
        <v>90</v>
      </c>
      <c r="C175" s="62" t="s">
        <v>127</v>
      </c>
      <c r="D175" s="48" t="s">
        <v>91</v>
      </c>
      <c r="E175" s="32">
        <v>193</v>
      </c>
      <c r="F175" s="21">
        <v>50</v>
      </c>
      <c r="G175" s="43">
        <f t="shared" si="17"/>
        <v>9650</v>
      </c>
      <c r="H175" s="67"/>
      <c r="I175" s="44">
        <f t="shared" si="18"/>
        <v>0</v>
      </c>
      <c r="J175" s="23">
        <v>2084</v>
      </c>
      <c r="K175" s="50" t="str">
        <f t="shared" si="19"/>
        <v/>
      </c>
    </row>
    <row r="176" spans="1:11" x14ac:dyDescent="0.25">
      <c r="B176" s="61" t="s">
        <v>124</v>
      </c>
      <c r="C176" s="62" t="s">
        <v>128</v>
      </c>
      <c r="D176" s="48" t="s">
        <v>91</v>
      </c>
      <c r="E176" s="32">
        <v>45</v>
      </c>
      <c r="F176" s="21">
        <v>500</v>
      </c>
      <c r="G176" s="43">
        <f t="shared" si="17"/>
        <v>22500</v>
      </c>
      <c r="H176" s="67"/>
      <c r="I176" s="44">
        <f t="shared" si="18"/>
        <v>0</v>
      </c>
      <c r="J176" s="23">
        <v>2084</v>
      </c>
      <c r="K176" s="50" t="str">
        <f t="shared" si="19"/>
        <v/>
      </c>
    </row>
    <row r="177" spans="1:11" x14ac:dyDescent="0.25">
      <c r="B177" s="61" t="s">
        <v>125</v>
      </c>
      <c r="C177" s="62" t="s">
        <v>129</v>
      </c>
      <c r="D177" s="48" t="s">
        <v>91</v>
      </c>
      <c r="E177" s="32">
        <v>1071</v>
      </c>
      <c r="F177" s="21">
        <v>50</v>
      </c>
      <c r="G177" s="43">
        <f t="shared" si="17"/>
        <v>53550</v>
      </c>
      <c r="H177" s="67"/>
      <c r="I177" s="44">
        <f t="shared" si="18"/>
        <v>0</v>
      </c>
      <c r="J177" s="23">
        <v>2084</v>
      </c>
      <c r="K177" s="50" t="str">
        <f t="shared" si="19"/>
        <v/>
      </c>
    </row>
    <row r="178" spans="1:11" x14ac:dyDescent="0.25">
      <c r="B178" s="61" t="s">
        <v>126</v>
      </c>
      <c r="C178" s="62" t="s">
        <v>130</v>
      </c>
      <c r="D178" s="48" t="s">
        <v>91</v>
      </c>
      <c r="E178" s="32">
        <v>268</v>
      </c>
      <c r="F178" s="21">
        <v>100</v>
      </c>
      <c r="G178" s="43">
        <f t="shared" si="17"/>
        <v>26800</v>
      </c>
      <c r="H178" s="67"/>
      <c r="I178" s="44">
        <f t="shared" si="18"/>
        <v>0</v>
      </c>
      <c r="J178" s="23">
        <v>2084</v>
      </c>
      <c r="K178" s="50" t="str">
        <f t="shared" si="19"/>
        <v/>
      </c>
    </row>
    <row r="179" spans="1:11" x14ac:dyDescent="0.25">
      <c r="A179" s="9" t="s">
        <v>149</v>
      </c>
      <c r="B179" s="63"/>
      <c r="C179" s="64" t="s">
        <v>151</v>
      </c>
      <c r="D179" s="48"/>
      <c r="E179" s="32"/>
      <c r="G179" s="43"/>
      <c r="H179" s="42"/>
      <c r="I179" s="44"/>
      <c r="J179" s="23">
        <v>2084</v>
      </c>
      <c r="K179" s="50" t="str">
        <f t="shared" si="19"/>
        <v/>
      </c>
    </row>
    <row r="180" spans="1:11" ht="37.15" customHeight="1" x14ac:dyDescent="0.25">
      <c r="B180" s="65">
        <v>2084</v>
      </c>
      <c r="C180" s="66" t="s">
        <v>152</v>
      </c>
      <c r="D180" s="48" t="s">
        <v>146</v>
      </c>
      <c r="E180" s="32">
        <v>2</v>
      </c>
      <c r="F180" s="21">
        <v>440</v>
      </c>
      <c r="G180" s="43">
        <f t="shared" si="17"/>
        <v>880</v>
      </c>
      <c r="H180" s="67"/>
      <c r="I180" s="44">
        <f t="shared" si="18"/>
        <v>0</v>
      </c>
      <c r="J180" s="23">
        <v>2084</v>
      </c>
      <c r="K180" s="50" t="str">
        <f t="shared" si="19"/>
        <v/>
      </c>
    </row>
    <row r="181" spans="1:11" x14ac:dyDescent="0.25">
      <c r="A181" s="9" t="s">
        <v>140</v>
      </c>
      <c r="C181" s="45" t="s">
        <v>134</v>
      </c>
      <c r="E181" s="32"/>
      <c r="G181" s="43"/>
      <c r="H181" s="42"/>
      <c r="I181" s="44"/>
      <c r="J181" s="23">
        <v>2085</v>
      </c>
      <c r="K181" s="50" t="str">
        <f t="shared" si="19"/>
        <v/>
      </c>
    </row>
    <row r="182" spans="1:11" x14ac:dyDescent="0.25">
      <c r="A182" s="9" t="s">
        <v>141</v>
      </c>
      <c r="B182" s="46"/>
      <c r="C182" s="47" t="s">
        <v>35</v>
      </c>
      <c r="D182" s="9"/>
      <c r="E182" s="32"/>
      <c r="G182" s="43"/>
      <c r="H182" s="42"/>
      <c r="I182" s="44"/>
      <c r="J182" s="23">
        <v>2085</v>
      </c>
      <c r="K182" s="50" t="str">
        <f t="shared" si="19"/>
        <v/>
      </c>
    </row>
    <row r="183" spans="1:11" x14ac:dyDescent="0.25">
      <c r="B183" s="46" t="s">
        <v>36</v>
      </c>
      <c r="C183" s="46" t="s">
        <v>119</v>
      </c>
      <c r="D183" s="48" t="s">
        <v>91</v>
      </c>
      <c r="E183" s="32">
        <v>16028</v>
      </c>
      <c r="F183" s="21">
        <v>12</v>
      </c>
      <c r="G183" s="43">
        <f t="shared" si="17"/>
        <v>192336</v>
      </c>
      <c r="H183" s="67"/>
      <c r="I183" s="44">
        <f t="shared" si="18"/>
        <v>0</v>
      </c>
      <c r="J183" s="23">
        <v>2085</v>
      </c>
      <c r="K183" s="50" t="str">
        <f t="shared" si="19"/>
        <v/>
      </c>
    </row>
    <row r="184" spans="1:11" x14ac:dyDescent="0.25">
      <c r="B184" s="46" t="s">
        <v>38</v>
      </c>
      <c r="C184" s="46" t="s">
        <v>37</v>
      </c>
      <c r="D184" s="48" t="s">
        <v>91</v>
      </c>
      <c r="E184" s="32">
        <v>47785</v>
      </c>
      <c r="F184" s="21">
        <v>17</v>
      </c>
      <c r="G184" s="43">
        <f t="shared" si="17"/>
        <v>812345</v>
      </c>
      <c r="H184" s="67"/>
      <c r="I184" s="44">
        <f t="shared" si="18"/>
        <v>0</v>
      </c>
      <c r="J184" s="23">
        <v>2085</v>
      </c>
      <c r="K184" s="50" t="str">
        <f t="shared" si="19"/>
        <v/>
      </c>
    </row>
    <row r="185" spans="1:11" x14ac:dyDescent="0.25">
      <c r="B185" s="46" t="s">
        <v>40</v>
      </c>
      <c r="C185" s="46" t="s">
        <v>39</v>
      </c>
      <c r="D185" s="48" t="s">
        <v>91</v>
      </c>
      <c r="E185" s="32">
        <v>4752</v>
      </c>
      <c r="F185" s="21">
        <v>21</v>
      </c>
      <c r="G185" s="43">
        <f t="shared" si="17"/>
        <v>99792</v>
      </c>
      <c r="H185" s="67"/>
      <c r="I185" s="44">
        <f t="shared" si="18"/>
        <v>0</v>
      </c>
      <c r="J185" s="23">
        <v>2085</v>
      </c>
      <c r="K185" s="50" t="str">
        <f t="shared" si="19"/>
        <v/>
      </c>
    </row>
    <row r="186" spans="1:11" x14ac:dyDescent="0.25">
      <c r="B186" s="46" t="s">
        <v>42</v>
      </c>
      <c r="C186" s="46" t="s">
        <v>41</v>
      </c>
      <c r="D186" s="48" t="s">
        <v>91</v>
      </c>
      <c r="E186" s="32">
        <v>7128</v>
      </c>
      <c r="F186" s="21">
        <v>10</v>
      </c>
      <c r="G186" s="43">
        <f t="shared" si="17"/>
        <v>71280</v>
      </c>
      <c r="H186" s="67"/>
      <c r="I186" s="44">
        <f t="shared" si="18"/>
        <v>0</v>
      </c>
      <c r="J186" s="23">
        <v>2085</v>
      </c>
      <c r="K186" s="50" t="str">
        <f t="shared" si="19"/>
        <v/>
      </c>
    </row>
    <row r="187" spans="1:11" x14ac:dyDescent="0.25">
      <c r="B187" s="46" t="s">
        <v>44</v>
      </c>
      <c r="C187" s="46" t="s">
        <v>43</v>
      </c>
      <c r="D187" s="48" t="s">
        <v>91</v>
      </c>
      <c r="E187" s="32">
        <v>5940</v>
      </c>
      <c r="F187" s="21">
        <v>27</v>
      </c>
      <c r="G187" s="43">
        <f t="shared" si="17"/>
        <v>160380</v>
      </c>
      <c r="H187" s="67"/>
      <c r="I187" s="44">
        <f t="shared" si="18"/>
        <v>0</v>
      </c>
      <c r="J187" s="23">
        <v>2085</v>
      </c>
      <c r="K187" s="50" t="str">
        <f t="shared" si="19"/>
        <v/>
      </c>
    </row>
    <row r="188" spans="1:11" x14ac:dyDescent="0.25">
      <c r="B188" s="46" t="s">
        <v>118</v>
      </c>
      <c r="C188" s="46" t="s">
        <v>45</v>
      </c>
      <c r="D188" s="48" t="s">
        <v>91</v>
      </c>
      <c r="E188" s="32">
        <v>192</v>
      </c>
      <c r="F188" s="21">
        <v>200</v>
      </c>
      <c r="G188" s="43">
        <f t="shared" si="17"/>
        <v>38400</v>
      </c>
      <c r="H188" s="67"/>
      <c r="I188" s="44">
        <f t="shared" si="18"/>
        <v>0</v>
      </c>
      <c r="J188" s="23">
        <v>2085</v>
      </c>
      <c r="K188" s="50" t="str">
        <f t="shared" si="19"/>
        <v/>
      </c>
    </row>
    <row r="189" spans="1:11" x14ac:dyDescent="0.25">
      <c r="A189" s="9" t="s">
        <v>142</v>
      </c>
      <c r="B189" s="51"/>
      <c r="C189" s="52" t="s">
        <v>46</v>
      </c>
      <c r="D189" s="48"/>
      <c r="E189" s="32"/>
      <c r="G189" s="43"/>
      <c r="H189" s="67"/>
      <c r="I189" s="44"/>
      <c r="J189" s="23">
        <v>2085</v>
      </c>
      <c r="K189" s="50" t="str">
        <f t="shared" si="19"/>
        <v/>
      </c>
    </row>
    <row r="190" spans="1:11" x14ac:dyDescent="0.25">
      <c r="B190" s="51" t="s">
        <v>48</v>
      </c>
      <c r="C190" s="51" t="s">
        <v>47</v>
      </c>
      <c r="D190" s="48" t="s">
        <v>91</v>
      </c>
      <c r="E190" s="32">
        <v>384</v>
      </c>
      <c r="F190" s="21">
        <v>100</v>
      </c>
      <c r="G190" s="43">
        <f t="shared" si="17"/>
        <v>38400</v>
      </c>
      <c r="H190" s="67"/>
      <c r="I190" s="44">
        <f t="shared" si="18"/>
        <v>0</v>
      </c>
      <c r="J190" s="23">
        <v>2085</v>
      </c>
      <c r="K190" s="50" t="str">
        <f t="shared" si="19"/>
        <v/>
      </c>
    </row>
    <row r="191" spans="1:11" x14ac:dyDescent="0.25">
      <c r="B191" s="51" t="s">
        <v>50</v>
      </c>
      <c r="C191" s="51" t="s">
        <v>49</v>
      </c>
      <c r="D191" s="48" t="s">
        <v>91</v>
      </c>
      <c r="E191" s="32">
        <v>0</v>
      </c>
      <c r="F191" s="21">
        <v>0</v>
      </c>
      <c r="G191" s="43">
        <f t="shared" si="17"/>
        <v>0</v>
      </c>
      <c r="H191" s="42"/>
      <c r="I191" s="44">
        <f t="shared" si="18"/>
        <v>0</v>
      </c>
      <c r="J191" s="23">
        <v>2085</v>
      </c>
      <c r="K191" s="50" t="str">
        <f t="shared" si="19"/>
        <v/>
      </c>
    </row>
    <row r="192" spans="1:11" x14ac:dyDescent="0.25">
      <c r="B192" s="51" t="s">
        <v>52</v>
      </c>
      <c r="C192" s="51" t="s">
        <v>51</v>
      </c>
      <c r="D192" s="48" t="s">
        <v>91</v>
      </c>
      <c r="E192" s="32">
        <v>0</v>
      </c>
      <c r="F192" s="21">
        <v>0</v>
      </c>
      <c r="G192" s="43">
        <f t="shared" si="17"/>
        <v>0</v>
      </c>
      <c r="H192" s="42"/>
      <c r="I192" s="44">
        <f t="shared" si="18"/>
        <v>0</v>
      </c>
      <c r="J192" s="23">
        <v>2085</v>
      </c>
      <c r="K192" s="50" t="str">
        <f t="shared" si="19"/>
        <v/>
      </c>
    </row>
    <row r="193" spans="1:11" x14ac:dyDescent="0.25">
      <c r="B193" s="51" t="s">
        <v>54</v>
      </c>
      <c r="C193" s="51" t="s">
        <v>53</v>
      </c>
      <c r="D193" s="48" t="s">
        <v>91</v>
      </c>
      <c r="E193" s="32">
        <v>0</v>
      </c>
      <c r="F193" s="21">
        <v>0</v>
      </c>
      <c r="G193" s="43">
        <f t="shared" si="17"/>
        <v>0</v>
      </c>
      <c r="H193" s="42"/>
      <c r="I193" s="44">
        <f t="shared" si="18"/>
        <v>0</v>
      </c>
      <c r="J193" s="23">
        <v>2085</v>
      </c>
      <c r="K193" s="50" t="str">
        <f t="shared" si="19"/>
        <v/>
      </c>
    </row>
    <row r="194" spans="1:11" x14ac:dyDescent="0.25">
      <c r="B194" s="51" t="s">
        <v>56</v>
      </c>
      <c r="C194" s="51" t="s">
        <v>55</v>
      </c>
      <c r="D194" s="48" t="s">
        <v>91</v>
      </c>
      <c r="E194" s="32">
        <v>0</v>
      </c>
      <c r="F194" s="21">
        <v>0</v>
      </c>
      <c r="G194" s="43">
        <f t="shared" si="17"/>
        <v>0</v>
      </c>
      <c r="H194" s="42"/>
      <c r="I194" s="44">
        <f t="shared" si="18"/>
        <v>0</v>
      </c>
      <c r="J194" s="23">
        <v>2085</v>
      </c>
      <c r="K194" s="50" t="str">
        <f t="shared" si="19"/>
        <v/>
      </c>
    </row>
    <row r="195" spans="1:11" x14ac:dyDescent="0.25">
      <c r="B195" s="51" t="s">
        <v>57</v>
      </c>
      <c r="C195" s="51" t="s">
        <v>120</v>
      </c>
      <c r="D195" s="48" t="s">
        <v>91</v>
      </c>
      <c r="E195" s="32">
        <v>48</v>
      </c>
      <c r="F195" s="21">
        <v>75</v>
      </c>
      <c r="G195" s="43">
        <f t="shared" si="17"/>
        <v>3600</v>
      </c>
      <c r="H195" s="67"/>
      <c r="I195" s="44">
        <f t="shared" si="18"/>
        <v>0</v>
      </c>
      <c r="J195" s="23">
        <v>2085</v>
      </c>
      <c r="K195" s="50" t="str">
        <f t="shared" si="19"/>
        <v/>
      </c>
    </row>
    <row r="196" spans="1:11" x14ac:dyDescent="0.25">
      <c r="B196" s="51" t="s">
        <v>58</v>
      </c>
      <c r="C196" s="51" t="s">
        <v>121</v>
      </c>
      <c r="D196" s="48" t="s">
        <v>91</v>
      </c>
      <c r="E196" s="32">
        <v>48</v>
      </c>
      <c r="F196" s="21">
        <v>75</v>
      </c>
      <c r="G196" s="43">
        <f t="shared" si="17"/>
        <v>3600</v>
      </c>
      <c r="H196" s="67"/>
      <c r="I196" s="44">
        <f t="shared" si="18"/>
        <v>0</v>
      </c>
      <c r="J196" s="23">
        <v>2085</v>
      </c>
      <c r="K196" s="50" t="str">
        <f t="shared" si="19"/>
        <v/>
      </c>
    </row>
    <row r="197" spans="1:11" ht="30" x14ac:dyDescent="0.25">
      <c r="B197" s="51" t="s">
        <v>60</v>
      </c>
      <c r="C197" s="53" t="s">
        <v>59</v>
      </c>
      <c r="D197" s="48" t="s">
        <v>91</v>
      </c>
      <c r="E197" s="32">
        <v>0</v>
      </c>
      <c r="F197" s="21">
        <v>0</v>
      </c>
      <c r="G197" s="43">
        <f t="shared" si="17"/>
        <v>0</v>
      </c>
      <c r="H197" s="42"/>
      <c r="I197" s="44">
        <f t="shared" si="18"/>
        <v>0</v>
      </c>
      <c r="J197" s="23">
        <v>2085</v>
      </c>
      <c r="K197" s="50" t="str">
        <f t="shared" si="19"/>
        <v/>
      </c>
    </row>
    <row r="198" spans="1:11" ht="30" x14ac:dyDescent="0.25">
      <c r="B198" s="51" t="s">
        <v>62</v>
      </c>
      <c r="C198" s="53" t="s">
        <v>61</v>
      </c>
      <c r="D198" s="48" t="s">
        <v>91</v>
      </c>
      <c r="E198" s="32">
        <v>0</v>
      </c>
      <c r="F198" s="21">
        <v>0</v>
      </c>
      <c r="G198" s="43">
        <f t="shared" si="17"/>
        <v>0</v>
      </c>
      <c r="H198" s="42"/>
      <c r="I198" s="44">
        <f t="shared" si="18"/>
        <v>0</v>
      </c>
      <c r="J198" s="23">
        <v>2085</v>
      </c>
      <c r="K198" s="50" t="str">
        <f t="shared" si="19"/>
        <v/>
      </c>
    </row>
    <row r="199" spans="1:11" x14ac:dyDescent="0.25">
      <c r="B199" s="51" t="s">
        <v>65</v>
      </c>
      <c r="C199" s="51" t="s">
        <v>64</v>
      </c>
      <c r="D199" s="48" t="s">
        <v>91</v>
      </c>
      <c r="E199" s="32">
        <v>120</v>
      </c>
      <c r="F199" s="21">
        <v>50</v>
      </c>
      <c r="G199" s="43">
        <f t="shared" si="17"/>
        <v>6000</v>
      </c>
      <c r="H199" s="67"/>
      <c r="I199" s="44">
        <f t="shared" si="18"/>
        <v>0</v>
      </c>
      <c r="J199" s="23">
        <v>2085</v>
      </c>
      <c r="K199" s="50" t="str">
        <f t="shared" si="19"/>
        <v/>
      </c>
    </row>
    <row r="200" spans="1:11" x14ac:dyDescent="0.25">
      <c r="B200" s="51" t="s">
        <v>63</v>
      </c>
      <c r="C200" s="53" t="s">
        <v>122</v>
      </c>
      <c r="D200" s="48" t="s">
        <v>91</v>
      </c>
      <c r="E200" s="32">
        <v>0</v>
      </c>
      <c r="F200" s="21">
        <v>0</v>
      </c>
      <c r="G200" s="43">
        <f t="shared" si="17"/>
        <v>0</v>
      </c>
      <c r="H200" s="42"/>
      <c r="I200" s="44">
        <f t="shared" si="18"/>
        <v>0</v>
      </c>
      <c r="J200" s="23">
        <v>2085</v>
      </c>
      <c r="K200" s="50" t="str">
        <f t="shared" si="19"/>
        <v/>
      </c>
    </row>
    <row r="201" spans="1:11" x14ac:dyDescent="0.25">
      <c r="B201" s="51" t="s">
        <v>66</v>
      </c>
      <c r="C201" s="51" t="s">
        <v>123</v>
      </c>
      <c r="D201" s="48" t="s">
        <v>91</v>
      </c>
      <c r="E201" s="32">
        <v>192</v>
      </c>
      <c r="F201" s="21">
        <v>80</v>
      </c>
      <c r="G201" s="43">
        <f t="shared" si="17"/>
        <v>15360</v>
      </c>
      <c r="H201" s="67"/>
      <c r="I201" s="44">
        <f t="shared" si="18"/>
        <v>0</v>
      </c>
      <c r="J201" s="23">
        <v>2085</v>
      </c>
      <c r="K201" s="50" t="str">
        <f t="shared" si="19"/>
        <v/>
      </c>
    </row>
    <row r="202" spans="1:11" x14ac:dyDescent="0.25">
      <c r="B202" s="51" t="s">
        <v>68</v>
      </c>
      <c r="C202" s="51" t="s">
        <v>67</v>
      </c>
      <c r="D202" s="48" t="s">
        <v>91</v>
      </c>
      <c r="E202" s="32">
        <v>48</v>
      </c>
      <c r="F202" s="21">
        <v>30</v>
      </c>
      <c r="G202" s="43">
        <f t="shared" si="17"/>
        <v>1440</v>
      </c>
      <c r="H202" s="67"/>
      <c r="I202" s="44">
        <f t="shared" si="18"/>
        <v>0</v>
      </c>
      <c r="J202" s="23">
        <v>2085</v>
      </c>
      <c r="K202" s="50" t="str">
        <f t="shared" si="19"/>
        <v/>
      </c>
    </row>
    <row r="203" spans="1:11" x14ac:dyDescent="0.25">
      <c r="B203" s="51" t="s">
        <v>70</v>
      </c>
      <c r="C203" s="51" t="s">
        <v>69</v>
      </c>
      <c r="D203" s="48" t="s">
        <v>91</v>
      </c>
      <c r="E203" s="32">
        <v>0</v>
      </c>
      <c r="F203" s="21">
        <v>0</v>
      </c>
      <c r="G203" s="43">
        <f t="shared" si="17"/>
        <v>0</v>
      </c>
      <c r="H203" s="42"/>
      <c r="I203" s="44">
        <f t="shared" si="18"/>
        <v>0</v>
      </c>
      <c r="J203" s="23">
        <v>2085</v>
      </c>
      <c r="K203" s="50" t="str">
        <f t="shared" si="19"/>
        <v/>
      </c>
    </row>
    <row r="204" spans="1:11" x14ac:dyDescent="0.25">
      <c r="B204" s="51" t="s">
        <v>71</v>
      </c>
      <c r="C204" s="51" t="s">
        <v>113</v>
      </c>
      <c r="D204" s="48" t="s">
        <v>91</v>
      </c>
      <c r="E204" s="32">
        <v>1000</v>
      </c>
      <c r="F204" s="21">
        <v>15</v>
      </c>
      <c r="G204" s="43">
        <f t="shared" si="17"/>
        <v>15000</v>
      </c>
      <c r="H204" s="67"/>
      <c r="I204" s="44">
        <f t="shared" ref="I204:I220" si="20">ROUND(E204*H204,2)</f>
        <v>0</v>
      </c>
      <c r="J204" s="23">
        <v>2085</v>
      </c>
      <c r="K204" s="50" t="str">
        <f t="shared" si="19"/>
        <v/>
      </c>
    </row>
    <row r="205" spans="1:11" x14ac:dyDescent="0.25">
      <c r="A205" s="9" t="s">
        <v>143</v>
      </c>
      <c r="B205" s="54"/>
      <c r="C205" s="55" t="s">
        <v>162</v>
      </c>
      <c r="D205" s="48"/>
      <c r="E205" s="32"/>
      <c r="G205" s="43"/>
      <c r="H205" s="42"/>
      <c r="I205" s="44"/>
      <c r="J205" s="23">
        <v>2085</v>
      </c>
      <c r="K205" s="50" t="str">
        <f t="shared" si="19"/>
        <v/>
      </c>
    </row>
    <row r="206" spans="1:11" x14ac:dyDescent="0.25">
      <c r="B206" s="54" t="s">
        <v>73</v>
      </c>
      <c r="C206" s="54" t="s">
        <v>72</v>
      </c>
      <c r="D206" s="48" t="s">
        <v>91</v>
      </c>
      <c r="E206" s="32">
        <v>0</v>
      </c>
      <c r="F206" s="21">
        <v>0</v>
      </c>
      <c r="G206" s="43">
        <f t="shared" ref="G206:G222" si="21">ROUND(E206*F206,2)</f>
        <v>0</v>
      </c>
      <c r="H206" s="42"/>
      <c r="I206" s="44">
        <f t="shared" si="20"/>
        <v>0</v>
      </c>
      <c r="J206" s="23">
        <v>2085</v>
      </c>
      <c r="K206" s="50" t="str">
        <f t="shared" si="19"/>
        <v/>
      </c>
    </row>
    <row r="207" spans="1:11" x14ac:dyDescent="0.25">
      <c r="B207" s="54" t="s">
        <v>75</v>
      </c>
      <c r="C207" s="54" t="s">
        <v>74</v>
      </c>
      <c r="D207" s="48" t="s">
        <v>91</v>
      </c>
      <c r="E207" s="32">
        <v>0</v>
      </c>
      <c r="F207" s="21">
        <v>0</v>
      </c>
      <c r="G207" s="43">
        <f t="shared" si="21"/>
        <v>0</v>
      </c>
      <c r="H207" s="42"/>
      <c r="I207" s="44">
        <f t="shared" si="20"/>
        <v>0</v>
      </c>
      <c r="J207" s="23">
        <v>2085</v>
      </c>
      <c r="K207" s="50" t="str">
        <f t="shared" ref="K207:K222" si="22">+IF(H207&gt;F207,"Importe superior a importe máximo","")</f>
        <v/>
      </c>
    </row>
    <row r="208" spans="1:11" ht="45" x14ac:dyDescent="0.25">
      <c r="B208" s="56" t="s">
        <v>76</v>
      </c>
      <c r="C208" s="69" t="s">
        <v>163</v>
      </c>
      <c r="D208" s="48" t="s">
        <v>91</v>
      </c>
      <c r="E208" s="32">
        <v>576</v>
      </c>
      <c r="F208" s="21">
        <v>12</v>
      </c>
      <c r="G208" s="43">
        <f t="shared" si="21"/>
        <v>6912</v>
      </c>
      <c r="H208" s="67"/>
      <c r="I208" s="44">
        <f t="shared" si="20"/>
        <v>0</v>
      </c>
      <c r="J208" s="23">
        <v>2085</v>
      </c>
      <c r="K208" s="50" t="str">
        <f t="shared" si="22"/>
        <v/>
      </c>
    </row>
    <row r="209" spans="1:11" ht="30" x14ac:dyDescent="0.25">
      <c r="B209" s="56" t="s">
        <v>78</v>
      </c>
      <c r="C209" s="57" t="s">
        <v>77</v>
      </c>
      <c r="D209" s="48" t="s">
        <v>91</v>
      </c>
      <c r="E209" s="32">
        <v>4802</v>
      </c>
      <c r="F209" s="21">
        <v>2</v>
      </c>
      <c r="G209" s="43">
        <f t="shared" si="21"/>
        <v>9604</v>
      </c>
      <c r="H209" s="67"/>
      <c r="I209" s="44">
        <f t="shared" si="20"/>
        <v>0</v>
      </c>
      <c r="J209" s="23">
        <v>2085</v>
      </c>
      <c r="K209" s="50" t="str">
        <f t="shared" si="22"/>
        <v/>
      </c>
    </row>
    <row r="210" spans="1:11" x14ac:dyDescent="0.25">
      <c r="B210" s="56" t="s">
        <v>80</v>
      </c>
      <c r="C210" s="58" t="s">
        <v>79</v>
      </c>
      <c r="D210" s="48" t="s">
        <v>91</v>
      </c>
      <c r="E210" s="32">
        <v>4800</v>
      </c>
      <c r="F210" s="21">
        <v>2</v>
      </c>
      <c r="G210" s="43">
        <f t="shared" si="21"/>
        <v>9600</v>
      </c>
      <c r="H210" s="67"/>
      <c r="I210" s="44">
        <f t="shared" si="20"/>
        <v>0</v>
      </c>
      <c r="J210" s="23">
        <v>2085</v>
      </c>
      <c r="K210" s="50" t="str">
        <f t="shared" si="22"/>
        <v/>
      </c>
    </row>
    <row r="211" spans="1:11" ht="30" x14ac:dyDescent="0.25">
      <c r="B211" s="56" t="s">
        <v>81</v>
      </c>
      <c r="C211" s="57" t="s">
        <v>114</v>
      </c>
      <c r="D211" s="48" t="s">
        <v>91</v>
      </c>
      <c r="E211" s="32">
        <v>2000</v>
      </c>
      <c r="F211" s="21">
        <v>30</v>
      </c>
      <c r="G211" s="43">
        <f t="shared" si="21"/>
        <v>60000</v>
      </c>
      <c r="H211" s="67"/>
      <c r="I211" s="44">
        <f t="shared" si="20"/>
        <v>0</v>
      </c>
      <c r="J211" s="23">
        <v>2085</v>
      </c>
      <c r="K211" s="50" t="str">
        <f t="shared" si="22"/>
        <v/>
      </c>
    </row>
    <row r="212" spans="1:11" x14ac:dyDescent="0.25">
      <c r="B212" s="56" t="s">
        <v>82</v>
      </c>
      <c r="C212" s="58" t="s">
        <v>92</v>
      </c>
      <c r="D212" s="48" t="s">
        <v>91</v>
      </c>
      <c r="E212" s="32">
        <v>240</v>
      </c>
      <c r="F212" s="21">
        <v>35</v>
      </c>
      <c r="G212" s="43">
        <f t="shared" si="21"/>
        <v>8400</v>
      </c>
      <c r="H212" s="67"/>
      <c r="I212" s="44">
        <f t="shared" si="20"/>
        <v>0</v>
      </c>
      <c r="J212" s="23">
        <v>2085</v>
      </c>
      <c r="K212" s="50" t="str">
        <f t="shared" si="22"/>
        <v/>
      </c>
    </row>
    <row r="213" spans="1:11" x14ac:dyDescent="0.25">
      <c r="A213" s="9" t="s">
        <v>144</v>
      </c>
      <c r="B213" s="59"/>
      <c r="C213" s="60" t="s">
        <v>83</v>
      </c>
      <c r="D213" s="48"/>
      <c r="E213" s="32"/>
      <c r="G213" s="43"/>
      <c r="H213" s="42"/>
      <c r="I213" s="44"/>
      <c r="J213" s="23">
        <v>2085</v>
      </c>
      <c r="K213" s="50" t="str">
        <f t="shared" si="22"/>
        <v/>
      </c>
    </row>
    <row r="214" spans="1:11" x14ac:dyDescent="0.25">
      <c r="B214" s="61" t="s">
        <v>85</v>
      </c>
      <c r="C214" s="61" t="s">
        <v>84</v>
      </c>
      <c r="D214" s="48" t="s">
        <v>91</v>
      </c>
      <c r="E214" s="32">
        <v>0</v>
      </c>
      <c r="F214" s="21">
        <v>0</v>
      </c>
      <c r="G214" s="43">
        <f t="shared" si="21"/>
        <v>0</v>
      </c>
      <c r="H214" s="42"/>
      <c r="I214" s="44">
        <f t="shared" si="20"/>
        <v>0</v>
      </c>
      <c r="J214" s="23">
        <v>2085</v>
      </c>
      <c r="K214" s="50" t="str">
        <f t="shared" si="22"/>
        <v/>
      </c>
    </row>
    <row r="215" spans="1:11" x14ac:dyDescent="0.25">
      <c r="B215" s="61" t="s">
        <v>87</v>
      </c>
      <c r="C215" s="61" t="s">
        <v>86</v>
      </c>
      <c r="D215" s="48" t="s">
        <v>91</v>
      </c>
      <c r="E215" s="32">
        <v>0</v>
      </c>
      <c r="F215" s="21">
        <v>0</v>
      </c>
      <c r="G215" s="43">
        <f t="shared" si="21"/>
        <v>0</v>
      </c>
      <c r="H215" s="42"/>
      <c r="I215" s="44">
        <f t="shared" si="20"/>
        <v>0</v>
      </c>
      <c r="J215" s="23">
        <v>2085</v>
      </c>
      <c r="K215" s="50" t="str">
        <f t="shared" si="22"/>
        <v/>
      </c>
    </row>
    <row r="216" spans="1:11" x14ac:dyDescent="0.25">
      <c r="B216" s="61" t="s">
        <v>89</v>
      </c>
      <c r="C216" s="61" t="s">
        <v>88</v>
      </c>
      <c r="D216" s="48" t="s">
        <v>91</v>
      </c>
      <c r="E216" s="32">
        <v>0</v>
      </c>
      <c r="F216" s="21">
        <v>0</v>
      </c>
      <c r="G216" s="43">
        <f t="shared" si="21"/>
        <v>0</v>
      </c>
      <c r="H216" s="42"/>
      <c r="I216" s="44">
        <f t="shared" si="20"/>
        <v>0</v>
      </c>
      <c r="J216" s="23">
        <v>2085</v>
      </c>
      <c r="K216" s="50" t="str">
        <f t="shared" si="22"/>
        <v/>
      </c>
    </row>
    <row r="217" spans="1:11" ht="30" x14ac:dyDescent="0.25">
      <c r="B217" s="61" t="s">
        <v>90</v>
      </c>
      <c r="C217" s="62" t="s">
        <v>127</v>
      </c>
      <c r="D217" s="48" t="s">
        <v>91</v>
      </c>
      <c r="E217" s="32">
        <v>0</v>
      </c>
      <c r="F217" s="21">
        <v>0</v>
      </c>
      <c r="G217" s="43">
        <f t="shared" si="21"/>
        <v>0</v>
      </c>
      <c r="H217" s="42"/>
      <c r="I217" s="44">
        <f t="shared" si="20"/>
        <v>0</v>
      </c>
      <c r="J217" s="23">
        <v>2085</v>
      </c>
      <c r="K217" s="50" t="str">
        <f t="shared" si="22"/>
        <v/>
      </c>
    </row>
    <row r="218" spans="1:11" x14ac:dyDescent="0.25">
      <c r="B218" s="61" t="s">
        <v>124</v>
      </c>
      <c r="C218" s="62" t="s">
        <v>128</v>
      </c>
      <c r="D218" s="48" t="s">
        <v>91</v>
      </c>
      <c r="E218" s="32">
        <v>0</v>
      </c>
      <c r="F218" s="21">
        <v>0</v>
      </c>
      <c r="G218" s="43">
        <f t="shared" si="21"/>
        <v>0</v>
      </c>
      <c r="H218" s="42"/>
      <c r="I218" s="44">
        <f t="shared" si="20"/>
        <v>0</v>
      </c>
      <c r="J218" s="23">
        <v>2085</v>
      </c>
      <c r="K218" s="50" t="str">
        <f t="shared" si="22"/>
        <v/>
      </c>
    </row>
    <row r="219" spans="1:11" x14ac:dyDescent="0.25">
      <c r="B219" s="61" t="s">
        <v>125</v>
      </c>
      <c r="C219" s="62" t="s">
        <v>129</v>
      </c>
      <c r="D219" s="48" t="s">
        <v>91</v>
      </c>
      <c r="E219" s="32">
        <v>0</v>
      </c>
      <c r="F219" s="21">
        <v>0</v>
      </c>
      <c r="G219" s="43">
        <f t="shared" si="21"/>
        <v>0</v>
      </c>
      <c r="H219" s="42"/>
      <c r="I219" s="44">
        <f t="shared" si="20"/>
        <v>0</v>
      </c>
      <c r="J219" s="23">
        <v>2085</v>
      </c>
      <c r="K219" s="50" t="str">
        <f t="shared" si="22"/>
        <v/>
      </c>
    </row>
    <row r="220" spans="1:11" x14ac:dyDescent="0.25">
      <c r="B220" s="61" t="s">
        <v>126</v>
      </c>
      <c r="C220" s="62" t="s">
        <v>130</v>
      </c>
      <c r="D220" s="48" t="s">
        <v>91</v>
      </c>
      <c r="E220" s="32">
        <v>0</v>
      </c>
      <c r="F220" s="21">
        <v>0</v>
      </c>
      <c r="G220" s="43">
        <f t="shared" si="21"/>
        <v>0</v>
      </c>
      <c r="H220" s="42"/>
      <c r="I220" s="44">
        <f t="shared" si="20"/>
        <v>0</v>
      </c>
      <c r="J220" s="23">
        <v>2085</v>
      </c>
      <c r="K220" s="50" t="str">
        <f t="shared" si="22"/>
        <v/>
      </c>
    </row>
    <row r="221" spans="1:11" x14ac:dyDescent="0.25">
      <c r="A221" s="9" t="s">
        <v>150</v>
      </c>
      <c r="B221" s="63"/>
      <c r="C221" s="64" t="s">
        <v>151</v>
      </c>
      <c r="D221" s="48"/>
      <c r="E221" s="32"/>
      <c r="G221" s="43"/>
      <c r="H221" s="67"/>
      <c r="I221" s="44"/>
      <c r="J221" s="23">
        <v>2085</v>
      </c>
      <c r="K221" s="50" t="str">
        <f t="shared" si="22"/>
        <v/>
      </c>
    </row>
    <row r="222" spans="1:11" ht="15" customHeight="1" x14ac:dyDescent="0.25">
      <c r="B222" s="65">
        <v>2085</v>
      </c>
      <c r="C222" s="66" t="s">
        <v>152</v>
      </c>
      <c r="D222" s="48" t="s">
        <v>146</v>
      </c>
      <c r="E222" s="32">
        <v>2</v>
      </c>
      <c r="F222" s="21">
        <v>440</v>
      </c>
      <c r="G222" s="43">
        <f t="shared" si="21"/>
        <v>880</v>
      </c>
      <c r="H222" s="67"/>
      <c r="I222" s="44">
        <f t="shared" ref="I222" si="23">ROUND(E222*H222,2)</f>
        <v>0</v>
      </c>
      <c r="J222" s="23">
        <v>2085</v>
      </c>
      <c r="K222" s="50" t="str">
        <f t="shared" si="22"/>
        <v/>
      </c>
    </row>
  </sheetData>
  <sheetProtection algorithmName="SHA-512" hashValue="T/eiVI4mu4XYI6SR3JvMeWlD4bsSTQxPEohbSEIoHRS77ywmXXwSYpxKoxyv1z9UAROvJRdUQ0vAwQNV3DIHbA==" saltValue="IjLXhR53zvPll4MK4vIr8w=="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5 A20 A38:A39 A12" numberStoredAsText="1"/>
    <ignoredError sqref="G19:G20 I19:I20 G37 I37 G39:G40 I39:I40"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C8745-DE7E-44A6-8E54-A8C2A26BAAE3}">
  <dimension ref="A1:B12"/>
  <sheetViews>
    <sheetView topLeftCell="A4" workbookViewId="0">
      <selection activeCell="A11" sqref="A11:A12"/>
    </sheetView>
  </sheetViews>
  <sheetFormatPr baseColWidth="10" defaultRowHeight="15" x14ac:dyDescent="0.25"/>
  <cols>
    <col min="1" max="1" width="86.140625" customWidth="1"/>
  </cols>
  <sheetData>
    <row r="1" spans="1:2" x14ac:dyDescent="0.25">
      <c r="A1" s="10" t="s">
        <v>154</v>
      </c>
    </row>
    <row r="2" spans="1:2" x14ac:dyDescent="0.25">
      <c r="A2" s="9" t="s">
        <v>155</v>
      </c>
    </row>
    <row r="3" spans="1:2" x14ac:dyDescent="0.25">
      <c r="A3" s="9" t="s">
        <v>115</v>
      </c>
    </row>
    <row r="4" spans="1:2" ht="75" x14ac:dyDescent="0.25">
      <c r="A4" s="11" t="s">
        <v>156</v>
      </c>
      <c r="B4" s="12"/>
    </row>
    <row r="5" spans="1:2" ht="30" x14ac:dyDescent="0.25">
      <c r="A5" s="13" t="s">
        <v>157</v>
      </c>
      <c r="B5" s="14"/>
    </row>
    <row r="6" spans="1:2" x14ac:dyDescent="0.25">
      <c r="A6" s="13" t="s">
        <v>158</v>
      </c>
      <c r="B6" s="14"/>
    </row>
    <row r="7" spans="1:2" ht="75" x14ac:dyDescent="0.25">
      <c r="A7" s="15" t="s">
        <v>159</v>
      </c>
    </row>
    <row r="9" spans="1:2" x14ac:dyDescent="0.25">
      <c r="A9" s="12" t="s">
        <v>160</v>
      </c>
    </row>
    <row r="10" spans="1:2" ht="51" x14ac:dyDescent="0.25">
      <c r="A10" s="14" t="s">
        <v>161</v>
      </c>
    </row>
    <row r="11" spans="1:2" ht="30" x14ac:dyDescent="0.25">
      <c r="A11" s="70" t="s">
        <v>164</v>
      </c>
    </row>
    <row r="12" spans="1:2" ht="45" x14ac:dyDescent="0.25">
      <c r="A12" s="70" t="s">
        <v>165</v>
      </c>
    </row>
  </sheetData>
  <sheetProtection algorithmName="SHA-512" hashValue="zHrMWDzEOsxrzA9JsplhXdbRDGs25T24IiQr0o4YQoMtFSyk7JrJhFM0oZ20aQTKsVauW8eKkaUsPInZXRKXlQ==" saltValue="IMM3gxGDtVGQx59Ofcxnp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A2D87-EAC2-4782-BB4E-0216C8607927}">
  <dimension ref="B1:K14"/>
  <sheetViews>
    <sheetView workbookViewId="0">
      <selection activeCell="C11" sqref="C11"/>
    </sheetView>
  </sheetViews>
  <sheetFormatPr baseColWidth="10" defaultColWidth="11.5703125" defaultRowHeight="15" x14ac:dyDescent="0.25"/>
  <cols>
    <col min="1" max="1" width="11.5703125" style="1"/>
    <col min="2" max="2" width="16.5703125" style="1" bestFit="1" customWidth="1"/>
    <col min="3" max="3" width="18.85546875" style="2" bestFit="1" customWidth="1"/>
    <col min="4" max="4" width="14.7109375" style="2" customWidth="1"/>
    <col min="5" max="5" width="12.42578125" style="2" customWidth="1"/>
    <col min="6" max="6" width="15.7109375" style="2" customWidth="1"/>
    <col min="7" max="7" width="15.7109375" style="1" customWidth="1"/>
    <col min="8" max="8" width="14.28515625" style="1" customWidth="1"/>
    <col min="9" max="9" width="34.42578125" style="1" bestFit="1" customWidth="1"/>
    <col min="10" max="10" width="17.85546875" style="1" bestFit="1" customWidth="1"/>
    <col min="11" max="11" width="18.85546875" style="1" customWidth="1"/>
    <col min="12" max="16384" width="11.5703125" style="1"/>
  </cols>
  <sheetData>
    <row r="1" spans="2:11" x14ac:dyDescent="0.25">
      <c r="C1" s="2">
        <v>2026</v>
      </c>
      <c r="D1" s="2">
        <f>+C1+1</f>
        <v>2027</v>
      </c>
      <c r="E1" s="2">
        <f t="shared" ref="E1:F1" si="0">+D1+1</f>
        <v>2028</v>
      </c>
      <c r="F1" s="2">
        <f t="shared" si="0"/>
        <v>2029</v>
      </c>
      <c r="G1" s="2">
        <v>2030</v>
      </c>
      <c r="H1" s="3"/>
    </row>
    <row r="2" spans="2:11" x14ac:dyDescent="0.25">
      <c r="C2" s="4" t="s">
        <v>105</v>
      </c>
      <c r="D2" s="2" t="s">
        <v>106</v>
      </c>
      <c r="E2" s="2" t="s">
        <v>106</v>
      </c>
      <c r="F2" s="2" t="s">
        <v>106</v>
      </c>
      <c r="G2" s="4" t="s">
        <v>107</v>
      </c>
    </row>
    <row r="3" spans="2:11" ht="38.25" x14ac:dyDescent="0.25">
      <c r="C3" s="5" t="s">
        <v>108</v>
      </c>
      <c r="D3" s="5" t="s">
        <v>109</v>
      </c>
      <c r="E3" s="5" t="s">
        <v>110</v>
      </c>
      <c r="F3" s="5" t="s">
        <v>111</v>
      </c>
      <c r="G3" s="5" t="s">
        <v>112</v>
      </c>
      <c r="I3" s="6" t="s">
        <v>32</v>
      </c>
      <c r="J3" s="6" t="s">
        <v>33</v>
      </c>
      <c r="K3" s="6" t="s">
        <v>34</v>
      </c>
    </row>
    <row r="4" spans="2:11" x14ac:dyDescent="0.25">
      <c r="C4" s="7">
        <f>+C8+C9+C10+C11+C12</f>
        <v>0</v>
      </c>
      <c r="D4" s="7">
        <f>+D8+D9+D10+D11+D12</f>
        <v>0</v>
      </c>
      <c r="E4" s="7">
        <f>+E8+E9+E10+E11+E12</f>
        <v>0</v>
      </c>
      <c r="F4" s="7">
        <f>+F8+F9+F10+F11+F12</f>
        <v>0</v>
      </c>
      <c r="G4" s="7">
        <f>+G8+G9+G10+G11+G12</f>
        <v>0</v>
      </c>
      <c r="I4" s="8">
        <f>+F4+E4+D4+C4+G4</f>
        <v>0</v>
      </c>
      <c r="J4" s="8">
        <f>0.21*I4</f>
        <v>0</v>
      </c>
      <c r="K4" s="8">
        <f>+J4+I4</f>
        <v>0</v>
      </c>
    </row>
    <row r="6" spans="2:11" x14ac:dyDescent="0.25">
      <c r="C6" s="2">
        <v>0.20465920910103111</v>
      </c>
      <c r="D6" s="2">
        <v>0.24380361170267112</v>
      </c>
      <c r="E6" s="2">
        <v>0.26473784617143642</v>
      </c>
      <c r="F6" s="2">
        <v>0.26473784617143642</v>
      </c>
      <c r="G6" s="1">
        <v>2.2061486853424801E-2</v>
      </c>
    </row>
    <row r="8" spans="2:11" x14ac:dyDescent="0.25">
      <c r="B8" s="18">
        <v>2081</v>
      </c>
      <c r="C8" s="16">
        <f>+ROUND($I8*C$6,2)</f>
        <v>0</v>
      </c>
      <c r="D8" s="16">
        <f t="shared" ref="D8:F8" si="1">+ROUND($I8*D$6,2)</f>
        <v>0</v>
      </c>
      <c r="E8" s="16">
        <f t="shared" si="1"/>
        <v>0</v>
      </c>
      <c r="F8" s="16">
        <f t="shared" si="1"/>
        <v>0</v>
      </c>
      <c r="G8" s="16">
        <f>+I8-C8-D8-E8-F8</f>
        <v>0</v>
      </c>
      <c r="H8" s="17"/>
      <c r="I8" s="17">
        <f>+SUMIF(CERTO!$J$13:$J$224,B8,CERTO!$I$13:$I$224)</f>
        <v>0</v>
      </c>
    </row>
    <row r="9" spans="2:11" x14ac:dyDescent="0.25">
      <c r="B9" s="18">
        <v>2082</v>
      </c>
      <c r="C9" s="16">
        <f t="shared" ref="C9:F12" si="2">+ROUND($I9*C$6,2)</f>
        <v>0</v>
      </c>
      <c r="D9" s="16">
        <f t="shared" si="2"/>
        <v>0</v>
      </c>
      <c r="E9" s="16">
        <f t="shared" si="2"/>
        <v>0</v>
      </c>
      <c r="F9" s="16">
        <f t="shared" si="2"/>
        <v>0</v>
      </c>
      <c r="G9" s="16">
        <f>+I9-C9-D9-E9-F9</f>
        <v>0</v>
      </c>
      <c r="H9" s="17"/>
      <c r="I9" s="17">
        <f>+SUMIF(CERTO!$J$13:$J$224,B9,CERTO!$I$13:$I$224)</f>
        <v>0</v>
      </c>
    </row>
    <row r="10" spans="2:11" x14ac:dyDescent="0.25">
      <c r="B10" s="18">
        <v>2083</v>
      </c>
      <c r="C10" s="16">
        <f t="shared" si="2"/>
        <v>0</v>
      </c>
      <c r="D10" s="16">
        <f t="shared" si="2"/>
        <v>0</v>
      </c>
      <c r="E10" s="16">
        <f t="shared" si="2"/>
        <v>0</v>
      </c>
      <c r="F10" s="16">
        <f t="shared" si="2"/>
        <v>0</v>
      </c>
      <c r="G10" s="16">
        <f t="shared" ref="G10:G12" si="3">+I10-C10-D10-E10-F10</f>
        <v>0</v>
      </c>
      <c r="H10" s="17"/>
      <c r="I10" s="17">
        <f>+SUMIF(CERTO!$J$13:$J$224,B10,CERTO!$I$13:$I$224)</f>
        <v>0</v>
      </c>
    </row>
    <row r="11" spans="2:11" x14ac:dyDescent="0.25">
      <c r="B11" s="18">
        <v>2084</v>
      </c>
      <c r="C11" s="16">
        <f t="shared" si="2"/>
        <v>0</v>
      </c>
      <c r="D11" s="16">
        <f t="shared" si="2"/>
        <v>0</v>
      </c>
      <c r="E11" s="16">
        <f t="shared" si="2"/>
        <v>0</v>
      </c>
      <c r="F11" s="16">
        <f t="shared" si="2"/>
        <v>0</v>
      </c>
      <c r="G11" s="16">
        <f t="shared" si="3"/>
        <v>0</v>
      </c>
      <c r="H11" s="17"/>
      <c r="I11" s="17">
        <f>+SUMIF(CERTO!$J$13:$J$224,B11,CERTO!$I$13:$I$224)</f>
        <v>0</v>
      </c>
    </row>
    <row r="12" spans="2:11" x14ac:dyDescent="0.25">
      <c r="B12" s="18">
        <v>2085</v>
      </c>
      <c r="C12" s="16">
        <f t="shared" si="2"/>
        <v>0</v>
      </c>
      <c r="D12" s="16">
        <f t="shared" si="2"/>
        <v>0</v>
      </c>
      <c r="E12" s="16">
        <f t="shared" si="2"/>
        <v>0</v>
      </c>
      <c r="F12" s="16">
        <f t="shared" si="2"/>
        <v>0</v>
      </c>
      <c r="G12" s="16">
        <f t="shared" si="3"/>
        <v>0</v>
      </c>
      <c r="H12" s="18"/>
      <c r="I12" s="17">
        <f>+SUMIF(CERTO!$J$13:$J$224,B12,CERTO!$I$13:$I$224)</f>
        <v>0</v>
      </c>
    </row>
    <row r="14" spans="2:11" x14ac:dyDescent="0.25">
      <c r="I14" s="19">
        <f>+I8+I9+I10+I11+I12-I4</f>
        <v>0</v>
      </c>
    </row>
  </sheetData>
  <sheetProtection algorithmName="SHA-512" hashValue="aIyFr2lQzPpLO1k511XUlSqE6oT2IfnUGqq5m9NlzZXGvIqpfqtIAJyUThD13IipaBbHVebzY3oTiHIMirUCfw==" saltValue="d59ADPQdshL7emRETShMPg=="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CERTO</vt:lpstr>
      <vt:lpstr>Notas</vt:lpstr>
      <vt:lpstr>IMPORTE ADJUDICACIÓN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2024-08-08T11:23:31Z</dcterms:created>
  <dcterms:modified xsi:type="dcterms:W3CDTF">2025-07-28T06:09:57Z</dcterms:modified>
  <cp:category/>
  <cp:contentStatus/>
</cp:coreProperties>
</file>