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AFA38EEA-23E7-4F59-BA40-2B1576540257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Oferta Económica" sheetId="3" r:id="rId1"/>
    <sheet name="CERTO_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F5" i="1"/>
  <c r="F4" i="1"/>
  <c r="I14" i="3"/>
  <c r="I14" i="1" s="1"/>
  <c r="G14" i="3"/>
  <c r="F7" i="3"/>
  <c r="D5" i="3"/>
  <c r="D4" i="3"/>
  <c r="F7" i="1"/>
  <c r="D6" i="3" l="1"/>
  <c r="H3" i="3"/>
  <c r="H5" i="3" s="1"/>
  <c r="H3" i="1"/>
  <c r="H5" i="1" s="1"/>
  <c r="D7" i="3"/>
  <c r="D8" i="3"/>
  <c r="D5" i="1"/>
  <c r="D4" i="1"/>
  <c r="H4" i="3" l="1"/>
  <c r="H6" i="3" s="1"/>
  <c r="H7" i="3" s="1"/>
  <c r="H8" i="3" s="1"/>
  <c r="H4" i="1"/>
  <c r="H6" i="1" s="1"/>
  <c r="H7" i="1" s="1"/>
  <c r="H8" i="1" s="1"/>
  <c r="D6" i="1"/>
  <c r="D7" i="1" s="1"/>
  <c r="D8" i="1" s="1"/>
</calcChain>
</file>

<file path=xl/sharedStrings.xml><?xml version="1.0" encoding="utf-8"?>
<sst xmlns="http://schemas.openxmlformats.org/spreadsheetml/2006/main" count="80" uniqueCount="36">
  <si>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</si>
  <si>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</si>
  <si>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</si>
  <si>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</si>
  <si>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</si>
  <si>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</si>
  <si>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</si>
  <si>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</si>
  <si>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</si>
  <si>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</si>
  <si>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</si>
  <si>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</si>
  <si>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</si>
  <si>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</si>
  <si>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</si>
  <si>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</si>
  <si>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</si>
  <si>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</si>
  <si>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</si>
  <si>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</si>
  <si>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</si>
  <si>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</si>
  <si>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</si>
  <si>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</si>
  <si>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</si>
  <si>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</si>
  <si>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</si>
  <si>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</si>
  <si>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</si>
  <si>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</si>
  <si>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</si>
  <si>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INV</t>
  </si>
  <si>
    <t>INVERSIÓN</t>
  </si>
  <si>
    <t>ASGEST</t>
  </si>
  <si>
    <t>ASISTENCIA DE GESTION PARA LA MIGRACION DE SIAR</t>
  </si>
  <si>
    <t xml:space="preserve">Asistencia de Gestión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</si>
</sst>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164" fontId="0" fillId="4" borderId="0" xfId="0" applyNumberFormat="1" applyFill="1"/>
    <xf numFmtId="10" fontId="3" fillId="3" borderId="4" xfId="0" quotePrefix="1" applyNumberFormat="1" applyFont="1" applyFill="1" applyBorder="1"/>
    <xf numFmtId="4" fontId="3" fillId="3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1226821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3D4692D-B40D-4E42-A684-88F042B28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E3F4-F96B-4A13-9FFB-08EF99FD61C2}">
  <dimension ref="A1:I14"/>
  <sheetViews>
    <sheetView tabSelected="1" workbookViewId="0">
      <selection activeCell="F22" sqref="F2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" t="s">
        <v>0</v>
      </c>
      <c r="H1" s="3" t="s">
        <v>1</v>
      </c>
    </row>
    <row r="2" spans="1:9" ht="15.75" thickBot="1" x14ac:dyDescent="0.3">
      <c r="A2" s="6" t="s">
        <v>2</v>
      </c>
      <c r="B2" s="25">
        <v>2</v>
      </c>
    </row>
    <row r="3" spans="1:9" ht="15" customHeight="1" thickBot="1" x14ac:dyDescent="0.3">
      <c r="A3" s="33" t="s">
        <v>3</v>
      </c>
      <c r="B3" s="34"/>
      <c r="C3" s="35"/>
      <c r="D3" s="7">
        <v>422880.86956521741</v>
      </c>
      <c r="E3" s="33" t="s">
        <v>4</v>
      </c>
      <c r="F3" s="34"/>
      <c r="G3" s="35"/>
      <c r="H3" s="7">
        <f>SUM(I:I)</f>
        <v>0</v>
      </c>
    </row>
    <row r="4" spans="1:9" ht="15" customHeight="1" thickBot="1" x14ac:dyDescent="0.3">
      <c r="A4" s="8" t="s">
        <v>5</v>
      </c>
      <c r="B4" s="26">
        <v>0.06</v>
      </c>
      <c r="C4" s="9" t="s">
        <v>6</v>
      </c>
      <c r="D4" s="10">
        <f>ROUND($D$3*B4,2)</f>
        <v>25372.85</v>
      </c>
      <c r="E4" s="11" t="s">
        <v>7</v>
      </c>
      <c r="F4" s="1"/>
      <c r="G4" s="9" t="s">
        <v>6</v>
      </c>
      <c r="H4" s="10">
        <f>ROUND($H$3*F4,2)</f>
        <v>0</v>
      </c>
    </row>
    <row r="5" spans="1:9" ht="15.75" thickBot="1" x14ac:dyDescent="0.3">
      <c r="A5" s="8" t="s">
        <v>8</v>
      </c>
      <c r="B5" s="26">
        <v>0.09</v>
      </c>
      <c r="C5" s="9" t="s">
        <v>9</v>
      </c>
      <c r="D5" s="10">
        <f>ROUND($D$3*B5,2)</f>
        <v>38059.279999999999</v>
      </c>
      <c r="E5" s="11" t="s">
        <v>10</v>
      </c>
      <c r="F5" s="1"/>
      <c r="G5" s="9" t="s">
        <v>9</v>
      </c>
      <c r="H5" s="10">
        <f>ROUND($H$3*F5,2)</f>
        <v>0</v>
      </c>
    </row>
    <row r="6" spans="1:9" ht="15.75" thickBot="1" x14ac:dyDescent="0.3">
      <c r="A6" s="36" t="s">
        <v>11</v>
      </c>
      <c r="B6" s="37"/>
      <c r="C6" s="38"/>
      <c r="D6" s="10">
        <f>SUM(D3,D4,D5)</f>
        <v>486312.99956521741</v>
      </c>
      <c r="E6" s="36" t="s">
        <v>12</v>
      </c>
      <c r="F6" s="37"/>
      <c r="G6" s="38"/>
      <c r="H6" s="10">
        <f>SUM(H3,H4,H5)</f>
        <v>0</v>
      </c>
    </row>
    <row r="7" spans="1:9" ht="15.75" thickBot="1" x14ac:dyDescent="0.3">
      <c r="A7" s="12" t="s">
        <v>13</v>
      </c>
      <c r="B7" s="27">
        <v>0.21</v>
      </c>
      <c r="C7" s="9" t="s">
        <v>14</v>
      </c>
      <c r="D7" s="10">
        <f>ROUND($D$6*B7,2)</f>
        <v>102125.73</v>
      </c>
      <c r="E7" s="13" t="s">
        <v>13</v>
      </c>
      <c r="F7" s="14">
        <f>B7</f>
        <v>0.21</v>
      </c>
      <c r="G7" s="9" t="s">
        <v>14</v>
      </c>
      <c r="H7" s="10">
        <f>ROUND($H$6*F7,2)</f>
        <v>0</v>
      </c>
    </row>
    <row r="8" spans="1:9" ht="15.75" thickBot="1" x14ac:dyDescent="0.3">
      <c r="A8" s="39" t="s">
        <v>15</v>
      </c>
      <c r="B8" s="40"/>
      <c r="C8" s="41"/>
      <c r="D8" s="15">
        <f>SUM(D6:D7)</f>
        <v>588438.72956521739</v>
      </c>
      <c r="E8" s="39" t="s">
        <v>16</v>
      </c>
      <c r="F8" s="40"/>
      <c r="G8" s="41"/>
      <c r="H8" s="15">
        <f>SUM(H6:H7)</f>
        <v>0</v>
      </c>
    </row>
    <row r="9" spans="1:9" ht="15.75" thickBot="1" x14ac:dyDescent="0.3"/>
    <row r="10" spans="1:9" ht="15.75" thickBot="1" x14ac:dyDescent="0.3">
      <c r="A10" s="16"/>
      <c r="F10" s="31" t="s">
        <v>17</v>
      </c>
      <c r="G10" s="32"/>
      <c r="H10" s="31" t="s">
        <v>18</v>
      </c>
      <c r="I10" s="32"/>
    </row>
    <row r="11" spans="1:9" x14ac:dyDescent="0.25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25">
      <c r="A12" s="19" t="s">
        <v>28</v>
      </c>
      <c r="B12" s="19" t="s">
        <v>31</v>
      </c>
      <c r="C12" s="20" t="s">
        <v>32</v>
      </c>
      <c r="D12" s="19"/>
      <c r="E12" s="21"/>
      <c r="F12" s="21"/>
      <c r="G12" s="28"/>
      <c r="H12" s="2"/>
      <c r="I12" s="23"/>
    </row>
    <row r="13" spans="1:9" ht="30" x14ac:dyDescent="0.25">
      <c r="A13" s="19" t="s">
        <v>29</v>
      </c>
      <c r="B13" s="19" t="s">
        <v>33</v>
      </c>
      <c r="C13" s="20" t="s">
        <v>34</v>
      </c>
      <c r="D13" s="19"/>
      <c r="E13" s="21"/>
      <c r="F13" s="21"/>
      <c r="G13" s="22"/>
      <c r="H13" s="2"/>
      <c r="I13" s="23"/>
    </row>
    <row r="14" spans="1:9" x14ac:dyDescent="0.25">
      <c r="A14" s="19"/>
      <c r="B14" s="19"/>
      <c r="C14" s="20" t="s">
        <v>35</v>
      </c>
      <c r="D14" s="24" t="s">
        <v>30</v>
      </c>
      <c r="E14" s="4">
        <v>1</v>
      </c>
      <c r="F14" s="4">
        <v>422880.87</v>
      </c>
      <c r="G14" s="22">
        <f>ROUND(F14*E14,2)</f>
        <v>422880.87</v>
      </c>
      <c r="H14" s="2"/>
      <c r="I14" s="23">
        <f>ROUND(E14*H14,2)</f>
        <v>0</v>
      </c>
    </row>
  </sheetData>
  <sheetProtection algorithmName="SHA-512" hashValue="8CsDWUfGK9kbkJkomKgJ3zEFmNto1l1cs++KMMH1dVKnQRtTP8Zck/+7oWvvt4bwtI8FYw+If0GB/GHgjW+PJw==" saltValue="oA8Y39tYQ1Ih90w+65TM4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workbookViewId="0">
      <selection activeCell="I15" sqref="I1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" t="s">
        <v>0</v>
      </c>
      <c r="H1" s="3" t="s">
        <v>1</v>
      </c>
    </row>
    <row r="2" spans="1:9" ht="15.75" thickBot="1" x14ac:dyDescent="0.3">
      <c r="A2" s="6" t="s">
        <v>2</v>
      </c>
      <c r="B2" s="25">
        <v>2</v>
      </c>
    </row>
    <row r="3" spans="1:9" ht="15" customHeight="1" thickBot="1" x14ac:dyDescent="0.3">
      <c r="A3" s="33" t="s">
        <v>3</v>
      </c>
      <c r="B3" s="34"/>
      <c r="C3" s="35"/>
      <c r="D3" s="7">
        <v>422880.86956521741</v>
      </c>
      <c r="E3" s="33" t="s">
        <v>4</v>
      </c>
      <c r="F3" s="34"/>
      <c r="G3" s="35"/>
      <c r="H3" s="7">
        <f>SUM(I:I)</f>
        <v>0</v>
      </c>
    </row>
    <row r="4" spans="1:9" ht="15" customHeight="1" thickBot="1" x14ac:dyDescent="0.3">
      <c r="A4" s="8" t="s">
        <v>5</v>
      </c>
      <c r="B4" s="26">
        <v>0.06</v>
      </c>
      <c r="C4" s="9" t="s">
        <v>6</v>
      </c>
      <c r="D4" s="10">
        <f>ROUND($D$3*B4,2)</f>
        <v>25372.85</v>
      </c>
      <c r="E4" s="11" t="s">
        <v>7</v>
      </c>
      <c r="F4" s="29">
        <f>'Oferta Económica'!F4</f>
        <v>0</v>
      </c>
      <c r="G4" s="9" t="s">
        <v>6</v>
      </c>
      <c r="H4" s="10">
        <f>ROUND($H$3*F4,2)</f>
        <v>0</v>
      </c>
    </row>
    <row r="5" spans="1:9" ht="15.75" thickBot="1" x14ac:dyDescent="0.3">
      <c r="A5" s="8" t="s">
        <v>8</v>
      </c>
      <c r="B5" s="26">
        <v>0.09</v>
      </c>
      <c r="C5" s="9" t="s">
        <v>9</v>
      </c>
      <c r="D5" s="10">
        <f>ROUND($D$3*B5,2)</f>
        <v>38059.279999999999</v>
      </c>
      <c r="E5" s="11" t="s">
        <v>10</v>
      </c>
      <c r="F5" s="29">
        <f>'Oferta Económica'!F5</f>
        <v>0</v>
      </c>
      <c r="G5" s="9" t="s">
        <v>9</v>
      </c>
      <c r="H5" s="10">
        <f>ROUND($H$3*F5,2)</f>
        <v>0</v>
      </c>
    </row>
    <row r="6" spans="1:9" ht="15.75" thickBot="1" x14ac:dyDescent="0.3">
      <c r="A6" s="36" t="s">
        <v>11</v>
      </c>
      <c r="B6" s="37"/>
      <c r="C6" s="38"/>
      <c r="D6" s="10">
        <f>SUM(D3,D4,D5)</f>
        <v>486312.99956521741</v>
      </c>
      <c r="E6" s="36" t="s">
        <v>12</v>
      </c>
      <c r="F6" s="37"/>
      <c r="G6" s="38"/>
      <c r="H6" s="10">
        <f>SUM(H3,H4,H5)</f>
        <v>0</v>
      </c>
    </row>
    <row r="7" spans="1:9" ht="15.75" thickBot="1" x14ac:dyDescent="0.3">
      <c r="A7" s="12" t="s">
        <v>13</v>
      </c>
      <c r="B7" s="27">
        <v>0.21</v>
      </c>
      <c r="C7" s="9" t="s">
        <v>14</v>
      </c>
      <c r="D7" s="10">
        <f>ROUND($D$6*B7,2)</f>
        <v>102125.73</v>
      </c>
      <c r="E7" s="13" t="s">
        <v>13</v>
      </c>
      <c r="F7" s="14">
        <f>B7</f>
        <v>0.21</v>
      </c>
      <c r="G7" s="9" t="s">
        <v>14</v>
      </c>
      <c r="H7" s="10">
        <f>ROUND($H$6*F7,2)</f>
        <v>0</v>
      </c>
    </row>
    <row r="8" spans="1:9" ht="15.75" thickBot="1" x14ac:dyDescent="0.3">
      <c r="A8" s="39" t="s">
        <v>15</v>
      </c>
      <c r="B8" s="40"/>
      <c r="C8" s="41"/>
      <c r="D8" s="15">
        <f>SUM(D6:D7)</f>
        <v>588438.72956521739</v>
      </c>
      <c r="E8" s="39" t="s">
        <v>16</v>
      </c>
      <c r="F8" s="40"/>
      <c r="G8" s="41"/>
      <c r="H8" s="15">
        <f>SUM(H6:H7)</f>
        <v>0</v>
      </c>
    </row>
    <row r="9" spans="1:9" ht="15.75" thickBot="1" x14ac:dyDescent="0.3"/>
    <row r="10" spans="1:9" ht="15.75" thickBot="1" x14ac:dyDescent="0.3">
      <c r="A10" s="16"/>
      <c r="F10" s="31" t="s">
        <v>17</v>
      </c>
      <c r="G10" s="32"/>
      <c r="H10" s="31" t="s">
        <v>18</v>
      </c>
      <c r="I10" s="32"/>
    </row>
    <row r="11" spans="1:9" x14ac:dyDescent="0.25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25">
      <c r="A12" s="19" t="s">
        <v>28</v>
      </c>
      <c r="B12" s="19" t="s">
        <v>31</v>
      </c>
      <c r="C12" s="20" t="s">
        <v>32</v>
      </c>
      <c r="D12" s="19"/>
      <c r="E12" s="21"/>
      <c r="F12" s="21"/>
      <c r="G12" s="28"/>
      <c r="H12" s="30"/>
      <c r="I12" s="23"/>
    </row>
    <row r="13" spans="1:9" ht="30" x14ac:dyDescent="0.25">
      <c r="A13" s="19" t="s">
        <v>29</v>
      </c>
      <c r="B13" s="19" t="s">
        <v>33</v>
      </c>
      <c r="C13" s="20" t="s">
        <v>34</v>
      </c>
      <c r="D13" s="19"/>
      <c r="E13" s="21"/>
      <c r="F13" s="21"/>
      <c r="G13" s="22"/>
      <c r="H13" s="30"/>
      <c r="I13" s="23"/>
    </row>
    <row r="14" spans="1:9" x14ac:dyDescent="0.25">
      <c r="A14" s="19"/>
      <c r="B14" s="19"/>
      <c r="C14" s="20" t="s">
        <v>35</v>
      </c>
      <c r="D14" s="24" t="s">
        <v>30</v>
      </c>
      <c r="E14" s="21">
        <v>1</v>
      </c>
      <c r="F14" s="4">
        <v>422880.87</v>
      </c>
      <c r="G14" s="22">
        <v>422880.87</v>
      </c>
      <c r="H14" s="30">
        <f>'Oferta Económica'!H14</f>
        <v>0</v>
      </c>
      <c r="I14" s="23">
        <f>'Oferta Económica'!I14</f>
        <v>0</v>
      </c>
    </row>
  </sheetData>
  <sheetProtection algorithmName="SHA-512" hashValue="EGZb5H1uPA+rDbatCDv3e14QUf+45TtoLtnY+G6GjhULv7qB1F/57VThNUVs8z87uDk1lnMIYrpEZsF88IbOEA==" saltValue="fwoZRIzJkPiQdLpg4nkxl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olicyDirtyBag xmlns="microsoft.office.server.policy.changes">
  <Microsoft.Office.RecordsManagement.PolicyFeatures.PolicyLabel op="Delete"/>
</PolicyDirtyBag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0" ma:contentTypeDescription="Crear nuevo documento." ma:contentTypeScope="" ma:versionID="9b866800989cc72ed262dd3d905076b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a6cc1e-42bf-475f-8c44-5294e8a84573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  <_dlc_DocId xmlns="c267183c-d7e5-44d0-9a28-6883cf5fe4d7">ZEZVXQHEZRP4-558276571-83353</_dlc_DocId>
    <TaxCatchAll xmlns="c267183c-d7e5-44d0-9a28-6883cf5fe4d7"/>
    <Tipo_x0020_de_x0020_documento xmlns="bacb354c-e7f2-49fa-a48e-f1857a165e78" xsi:nil="true"/>
    <_dlc_DocIdUrl xmlns="c267183c-d7e5-44d0-9a28-6883cf5fe4d7">
      <Url>https://espacios.metromadrid.es/sda/Proyectos/_layouts/15/DocIdRedir.aspx?ID=ZEZVXQHEZRP4-558276571-83353</Url>
      <Description>ZEZVXQHEZRP4-558276571-83353</Description>
    </_dlc_DocIdUrl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A870C8-CD6F-44C1-A8F5-E2458FDA9893}">
  <ds:schemaRefs>
    <ds:schemaRef ds:uri="microsoft.office.server.policy.changes"/>
  </ds:schemaRefs>
</ds:datastoreItem>
</file>

<file path=customXml/itemProps2.xml><?xml version="1.0" encoding="utf-8"?>
<ds:datastoreItem xmlns:ds="http://schemas.openxmlformats.org/officeDocument/2006/customXml" ds:itemID="{D3BFD6CA-81EA-4C2C-9FD5-E8E27159094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BEF3E8E-254D-4907-9FC7-F7228693A7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BD4C3E-46C6-4E5C-B63F-EE7F38DD9EE7}">
  <ds:schemaRefs>
    <ds:schemaRef ds:uri="http://schemas.microsoft.com/office/2006/metadata/properties"/>
    <ds:schemaRef ds:uri="http://schemas.microsoft.com/office/infopath/2007/PartnerControls"/>
    <ds:schemaRef ds:uri="c4a6cc1e-42bf-475f-8c44-5294e8a84573"/>
    <ds:schemaRef ds:uri="c267183c-d7e5-44d0-9a28-6883cf5fe4d7"/>
    <ds:schemaRef ds:uri="bacb354c-e7f2-49fa-a48e-f1857a165e78"/>
  </ds:schemaRefs>
</ds:datastoreItem>
</file>

<file path=customXml/itemProps5.xml><?xml version="1.0" encoding="utf-8"?>
<ds:datastoreItem xmlns:ds="http://schemas.openxmlformats.org/officeDocument/2006/customXml" ds:itemID="{6E7D09ED-45B2-482D-9106-CE859E65C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Económica</vt:lpstr>
      <vt:lpstr>CERTO_I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2024-11-25T11:02:47Z</dcterms:created>
  <dcterms:modified xsi:type="dcterms:W3CDTF">2025-07-28T07:32:27Z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7c99e8a7-705a-409b-a123-7a00abb609ad</vt:lpwstr>
  </property>
</Properties>
</file>