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E8047A6F-CF56-4FC3-8ABF-CEA3DC38C8B1}" xr6:coauthVersionLast="47" xr6:coauthVersionMax="47" xr10:uidLastSave="{00000000-0000-0000-0000-000000000000}"/>
  <bookViews>
    <workbookView xWindow="-120" yWindow="-120" windowWidth="29040" windowHeight="15720" xr2:uid="{ECF646B6-C12A-4C4C-8802-0626E2438E4F}"/>
  </bookViews>
  <sheets>
    <sheet name="RFQ LOTE 2" sheetId="1" r:id="rId1"/>
    <sheet name="CERTO" sheetId="3" r:id="rId2"/>
  </sheets>
  <definedNames>
    <definedName name="_xlnm.Print_Area" localSheetId="0">'RFQ LOTE 2'!$A$1:$I$67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3" l="1"/>
  <c r="H29" i="3"/>
  <c r="H58" i="3"/>
  <c r="I58" i="3" s="1"/>
  <c r="H71" i="3"/>
  <c r="H74" i="3"/>
  <c r="H94" i="3"/>
  <c r="H95" i="3"/>
  <c r="I95" i="3" s="1"/>
  <c r="H98" i="3"/>
  <c r="I98" i="3" s="1"/>
  <c r="H101" i="3"/>
  <c r="H102" i="3"/>
  <c r="H103" i="3"/>
  <c r="I103" i="3" s="1"/>
  <c r="H92" i="3"/>
  <c r="I92" i="3" s="1"/>
  <c r="H49" i="3"/>
  <c r="H76" i="3"/>
  <c r="H80" i="3"/>
  <c r="H85" i="3"/>
  <c r="H88" i="3"/>
  <c r="H89" i="3"/>
  <c r="I89" i="3" s="1"/>
  <c r="H91" i="3"/>
  <c r="H93" i="3"/>
  <c r="H96" i="3"/>
  <c r="H97" i="3"/>
  <c r="I97" i="3" s="1"/>
  <c r="H100" i="3"/>
  <c r="I100" i="3" s="1"/>
  <c r="H104" i="3"/>
  <c r="H105" i="3"/>
  <c r="I105" i="3" s="1"/>
  <c r="I24" i="1"/>
  <c r="H47" i="3"/>
  <c r="H83" i="3"/>
  <c r="E80" i="3"/>
  <c r="G80" i="3" s="1"/>
  <c r="F80" i="3"/>
  <c r="E81" i="3"/>
  <c r="G81" i="3" s="1"/>
  <c r="F81" i="3"/>
  <c r="H81" i="3"/>
  <c r="I81" i="3" s="1"/>
  <c r="E82" i="3"/>
  <c r="F82" i="3"/>
  <c r="G82" i="3"/>
  <c r="H82" i="3"/>
  <c r="I82" i="3" s="1"/>
  <c r="E83" i="3"/>
  <c r="F83" i="3"/>
  <c r="G83" i="3"/>
  <c r="E84" i="3"/>
  <c r="F84" i="3"/>
  <c r="G84" i="3" s="1"/>
  <c r="H84" i="3"/>
  <c r="I84" i="3" s="1"/>
  <c r="E85" i="3"/>
  <c r="F85" i="3"/>
  <c r="E86" i="3"/>
  <c r="F86" i="3"/>
  <c r="G86" i="3"/>
  <c r="H86" i="3"/>
  <c r="E87" i="3"/>
  <c r="F87" i="3"/>
  <c r="G87" i="3"/>
  <c r="H87" i="3"/>
  <c r="I87" i="3" s="1"/>
  <c r="E88" i="3"/>
  <c r="G88" i="3" s="1"/>
  <c r="F88" i="3"/>
  <c r="E89" i="3"/>
  <c r="F89" i="3"/>
  <c r="G89" i="3"/>
  <c r="E90" i="3"/>
  <c r="F90" i="3"/>
  <c r="G90" i="3"/>
  <c r="H90" i="3"/>
  <c r="I90" i="3" s="1"/>
  <c r="E91" i="3"/>
  <c r="F91" i="3"/>
  <c r="G91" i="3"/>
  <c r="E92" i="3"/>
  <c r="G92" i="3" s="1"/>
  <c r="F92" i="3"/>
  <c r="E93" i="3"/>
  <c r="F93" i="3"/>
  <c r="E94" i="3"/>
  <c r="F94" i="3"/>
  <c r="G94" i="3"/>
  <c r="E95" i="3"/>
  <c r="F95" i="3"/>
  <c r="G95" i="3"/>
  <c r="E96" i="3"/>
  <c r="G96" i="3" s="1"/>
  <c r="F96" i="3"/>
  <c r="E97" i="3"/>
  <c r="F97" i="3"/>
  <c r="G97" i="3"/>
  <c r="E98" i="3"/>
  <c r="F98" i="3"/>
  <c r="G98" i="3"/>
  <c r="E99" i="3"/>
  <c r="F99" i="3"/>
  <c r="G99" i="3"/>
  <c r="H99" i="3"/>
  <c r="E100" i="3"/>
  <c r="G100" i="3" s="1"/>
  <c r="F100" i="3"/>
  <c r="E101" i="3"/>
  <c r="G101" i="3" s="1"/>
  <c r="F101" i="3"/>
  <c r="E102" i="3"/>
  <c r="F102" i="3"/>
  <c r="G102" i="3"/>
  <c r="E103" i="3"/>
  <c r="F103" i="3"/>
  <c r="G103" i="3"/>
  <c r="E104" i="3"/>
  <c r="G104" i="3" s="1"/>
  <c r="F104" i="3"/>
  <c r="E105" i="3"/>
  <c r="F105" i="3"/>
  <c r="G105" i="3"/>
  <c r="F76" i="3"/>
  <c r="F77" i="3"/>
  <c r="F75" i="3"/>
  <c r="F74" i="3"/>
  <c r="F73" i="3"/>
  <c r="F72" i="3"/>
  <c r="F65" i="3"/>
  <c r="G65" i="3" s="1"/>
  <c r="F66" i="3"/>
  <c r="G66" i="3" s="1"/>
  <c r="F67" i="3"/>
  <c r="G67" i="3" s="1"/>
  <c r="F68" i="3"/>
  <c r="G68" i="3" s="1"/>
  <c r="F69" i="3"/>
  <c r="G69" i="3" s="1"/>
  <c r="F70" i="3"/>
  <c r="F71" i="3"/>
  <c r="F64" i="3"/>
  <c r="G64" i="3" s="1"/>
  <c r="F54" i="3"/>
  <c r="F55" i="3"/>
  <c r="F56" i="3"/>
  <c r="F57" i="3"/>
  <c r="F58" i="3"/>
  <c r="G58" i="3" s="1"/>
  <c r="F59" i="3"/>
  <c r="G59" i="3" s="1"/>
  <c r="F60" i="3"/>
  <c r="G60" i="3" s="1"/>
  <c r="F61" i="3"/>
  <c r="F62" i="3"/>
  <c r="G62" i="3" s="1"/>
  <c r="F63" i="3"/>
  <c r="G63" i="3" s="1"/>
  <c r="F53" i="3"/>
  <c r="F49" i="3"/>
  <c r="F50" i="3"/>
  <c r="F51" i="3"/>
  <c r="F52" i="3"/>
  <c r="F48" i="3"/>
  <c r="F47" i="3"/>
  <c r="F46" i="3"/>
  <c r="F40" i="3"/>
  <c r="F41" i="3"/>
  <c r="F42" i="3"/>
  <c r="F43" i="3"/>
  <c r="F44" i="3"/>
  <c r="F45" i="3"/>
  <c r="F33" i="3"/>
  <c r="F34" i="3"/>
  <c r="F35" i="3"/>
  <c r="F36" i="3"/>
  <c r="F37" i="3"/>
  <c r="F38" i="3"/>
  <c r="F39" i="3"/>
  <c r="F32" i="3"/>
  <c r="F31" i="3"/>
  <c r="F30" i="3"/>
  <c r="F29" i="3"/>
  <c r="F28" i="3"/>
  <c r="F27" i="3"/>
  <c r="F26" i="3"/>
  <c r="F25" i="3"/>
  <c r="F16" i="3"/>
  <c r="F17" i="3"/>
  <c r="F18" i="3"/>
  <c r="F19" i="3"/>
  <c r="F20" i="3"/>
  <c r="F21" i="3"/>
  <c r="F22" i="3"/>
  <c r="F23" i="3"/>
  <c r="F24" i="3"/>
  <c r="F15" i="3"/>
  <c r="F14" i="3"/>
  <c r="G61" i="3"/>
  <c r="I36" i="1"/>
  <c r="I34" i="1"/>
  <c r="H59" i="3" l="1"/>
  <c r="I59" i="3" s="1"/>
  <c r="I49" i="1"/>
  <c r="I94" i="3"/>
  <c r="H77" i="3"/>
  <c r="H26" i="3"/>
  <c r="H31" i="3"/>
  <c r="H40" i="3"/>
  <c r="H44" i="3"/>
  <c r="H21" i="3"/>
  <c r="H45" i="3"/>
  <c r="H42" i="3"/>
  <c r="H38" i="3"/>
  <c r="H37" i="3"/>
  <c r="H36" i="3"/>
  <c r="H73" i="3"/>
  <c r="H14" i="3"/>
  <c r="H25" i="3"/>
  <c r="H28" i="3"/>
  <c r="H60" i="3"/>
  <c r="I60" i="3" s="1"/>
  <c r="H22" i="3"/>
  <c r="H52" i="3"/>
  <c r="H32" i="3"/>
  <c r="H34" i="3"/>
  <c r="H39" i="3"/>
  <c r="H43" i="3"/>
  <c r="H35" i="3"/>
  <c r="H70" i="3"/>
  <c r="H41" i="3"/>
  <c r="H33" i="3"/>
  <c r="H51" i="3"/>
  <c r="H50" i="3"/>
  <c r="I85" i="3"/>
  <c r="I102" i="3"/>
  <c r="I99" i="3"/>
  <c r="I93" i="3"/>
  <c r="I91" i="3"/>
  <c r="I86" i="3"/>
  <c r="I83" i="3"/>
  <c r="I101" i="3"/>
  <c r="I96" i="3"/>
  <c r="G93" i="3"/>
  <c r="G85" i="3"/>
  <c r="I104" i="3"/>
  <c r="I88" i="3"/>
  <c r="I80" i="3"/>
  <c r="H30" i="3"/>
  <c r="H72" i="3"/>
  <c r="H75" i="3"/>
  <c r="H23" i="3"/>
  <c r="H57" i="3"/>
  <c r="H53" i="3"/>
  <c r="H18" i="3"/>
  <c r="H46" i="3"/>
  <c r="H63" i="3"/>
  <c r="I63" i="3" s="1"/>
  <c r="H55" i="3"/>
  <c r="H66" i="3"/>
  <c r="I66" i="3" s="1"/>
  <c r="H69" i="3"/>
  <c r="I69" i="3" s="1"/>
  <c r="H20" i="3"/>
  <c r="H67" i="3"/>
  <c r="I67" i="3" s="1"/>
  <c r="H17" i="3"/>
  <c r="H54" i="3"/>
  <c r="H24" i="3"/>
  <c r="H16" i="3"/>
  <c r="H48" i="3"/>
  <c r="H61" i="3"/>
  <c r="I61" i="3" s="1"/>
  <c r="H64" i="3"/>
  <c r="I64" i="3" s="1"/>
  <c r="H68" i="3"/>
  <c r="I68" i="3" s="1"/>
  <c r="H19" i="3"/>
  <c r="H56" i="3"/>
  <c r="H15" i="3"/>
  <c r="H62" i="3"/>
  <c r="I62" i="3" s="1"/>
  <c r="H65" i="3"/>
  <c r="I65" i="3" s="1"/>
  <c r="H8" i="1"/>
  <c r="I8" i="1" s="1"/>
  <c r="I37" i="1" l="1"/>
  <c r="I38" i="1"/>
  <c r="I39" i="1"/>
  <c r="I40" i="1"/>
  <c r="I41" i="1"/>
  <c r="I42" i="1"/>
  <c r="I43" i="1"/>
  <c r="I44" i="1"/>
  <c r="I45" i="1"/>
  <c r="I46" i="1"/>
  <c r="I47" i="1"/>
  <c r="I48" i="1"/>
  <c r="I50" i="1"/>
  <c r="H79" i="3" l="1"/>
  <c r="F79" i="3"/>
  <c r="E79" i="3"/>
  <c r="I76" i="3"/>
  <c r="I70" i="3"/>
  <c r="I71" i="3"/>
  <c r="I72" i="3"/>
  <c r="I73" i="3"/>
  <c r="I74" i="3"/>
  <c r="I57" i="3"/>
  <c r="G76" i="3"/>
  <c r="I77" i="3"/>
  <c r="I75" i="3"/>
  <c r="G70" i="3"/>
  <c r="G71" i="3"/>
  <c r="G72" i="3"/>
  <c r="G73" i="3"/>
  <c r="G74" i="3"/>
  <c r="G77" i="3"/>
  <c r="G75" i="3"/>
  <c r="G57" i="3"/>
  <c r="I48" i="3"/>
  <c r="I49" i="3"/>
  <c r="I50" i="3"/>
  <c r="I51" i="3"/>
  <c r="I52" i="3"/>
  <c r="I53" i="3"/>
  <c r="I54" i="3"/>
  <c r="I55" i="3"/>
  <c r="I56" i="3"/>
  <c r="I47" i="3"/>
  <c r="G48" i="3"/>
  <c r="G49" i="3"/>
  <c r="G50" i="3"/>
  <c r="G51" i="3"/>
  <c r="G52" i="3"/>
  <c r="G53" i="3"/>
  <c r="G54" i="3"/>
  <c r="G55" i="3"/>
  <c r="G56" i="3"/>
  <c r="G47" i="3"/>
  <c r="I43" i="3"/>
  <c r="I44" i="3"/>
  <c r="I45" i="3"/>
  <c r="I46" i="3"/>
  <c r="I42" i="3"/>
  <c r="G43" i="3"/>
  <c r="G44" i="3"/>
  <c r="G45" i="3"/>
  <c r="G46" i="3"/>
  <c r="G42" i="3"/>
  <c r="I41" i="3"/>
  <c r="G41" i="3"/>
  <c r="I30" i="3"/>
  <c r="I31" i="3"/>
  <c r="I32" i="3"/>
  <c r="I33" i="3"/>
  <c r="I34" i="3"/>
  <c r="I35" i="3"/>
  <c r="I36" i="3"/>
  <c r="I37" i="3"/>
  <c r="I38" i="3"/>
  <c r="I39" i="3"/>
  <c r="I40" i="3"/>
  <c r="I29" i="3"/>
  <c r="G30" i="3"/>
  <c r="G31" i="3"/>
  <c r="G32" i="3"/>
  <c r="G33" i="3"/>
  <c r="G34" i="3"/>
  <c r="G35" i="3"/>
  <c r="G36" i="3"/>
  <c r="G37" i="3"/>
  <c r="G38" i="3"/>
  <c r="G39" i="3"/>
  <c r="G40" i="3"/>
  <c r="G29" i="3"/>
  <c r="I28" i="3"/>
  <c r="G28" i="3"/>
  <c r="I27" i="3"/>
  <c r="I26" i="3"/>
  <c r="G27" i="3"/>
  <c r="G26" i="3"/>
  <c r="I24" i="3"/>
  <c r="I25" i="3"/>
  <c r="I23" i="3"/>
  <c r="G24" i="3"/>
  <c r="G25" i="3"/>
  <c r="G23" i="3"/>
  <c r="I16" i="3"/>
  <c r="I17" i="3"/>
  <c r="I18" i="3"/>
  <c r="I19" i="3"/>
  <c r="I20" i="3"/>
  <c r="I21" i="3"/>
  <c r="I22" i="3"/>
  <c r="I15" i="3"/>
  <c r="G16" i="3"/>
  <c r="G17" i="3"/>
  <c r="G18" i="3"/>
  <c r="G19" i="3"/>
  <c r="G20" i="3"/>
  <c r="G21" i="3"/>
  <c r="G22" i="3"/>
  <c r="G15" i="3"/>
  <c r="I14" i="3"/>
  <c r="G14" i="3"/>
  <c r="I79" i="3" l="1"/>
  <c r="G79" i="3"/>
  <c r="E108" i="3" l="1"/>
  <c r="G108" i="3" s="1"/>
  <c r="D3" i="3" s="1"/>
  <c r="I25" i="1" l="1"/>
  <c r="I26" i="1"/>
  <c r="I27" i="1"/>
  <c r="I28" i="1"/>
  <c r="I29" i="1"/>
  <c r="I30" i="1"/>
  <c r="I31" i="1"/>
  <c r="I32" i="1"/>
  <c r="I33" i="1"/>
  <c r="I35" i="1"/>
  <c r="I51" i="1" l="1"/>
  <c r="H6" i="1"/>
  <c r="I6" i="1" s="1"/>
  <c r="H7" i="1"/>
  <c r="I7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I20" i="1" l="1"/>
  <c r="I56" i="1" s="1"/>
  <c r="F7" i="3"/>
  <c r="E20" i="1"/>
  <c r="H108" i="3" l="1" a="1"/>
  <c r="H108" i="3" s="1"/>
  <c r="I108" i="3" a="1"/>
  <c r="I108" i="3" s="1"/>
  <c r="H3" i="3" s="1"/>
  <c r="I57" i="1"/>
  <c r="D5" i="3"/>
  <c r="D4" i="3" l="1"/>
  <c r="D6" i="3" l="1"/>
  <c r="D7" i="3" s="1"/>
  <c r="D8" i="3" s="1"/>
  <c r="H5" i="3"/>
  <c r="H4" i="3" l="1"/>
  <c r="H6" i="3" s="1"/>
  <c r="H7" i="3" s="1"/>
  <c r="H8" i="3" s="1"/>
  <c r="I58" i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<sst xmlns="http://schemas.openxmlformats.org/spreadsheetml/2006/main" count="433" uniqueCount="259">
  <si>
    <t>BACA</t>
  </si>
  <si>
    <t>Nº VEH.</t>
  </si>
  <si>
    <t>CUOTA UNITARIA MENSUAL
(SIN IVA)</t>
  </si>
  <si>
    <t>SI</t>
  </si>
  <si>
    <t>NO</t>
  </si>
  <si>
    <t>TOTAL Nº VEHÍCULOS</t>
  </si>
  <si>
    <t>VALOR TOTAL OFERTA (SIN IVA)</t>
  </si>
  <si>
    <t>IVA</t>
  </si>
  <si>
    <t>VALOR TOTAL OFERTA (CON IVA)</t>
  </si>
  <si>
    <t>*Se tendrán en cuenta las Notas del apartado 27 del Cuadro Resumen del Pliego de Condiciones Particulares</t>
  </si>
  <si>
    <t>ITEM</t>
  </si>
  <si>
    <t>MODELO</t>
  </si>
  <si>
    <t>KM ANUAL</t>
  </si>
  <si>
    <t>CUOTA 48 MESES
(SIN IVA)</t>
  </si>
  <si>
    <t>CUOTA UNITARIA ANUAL
(SIN IVA)</t>
  </si>
  <si>
    <t>EMPRESA</t>
  </si>
  <si>
    <t>Instrucciones de cumplimentación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</si>
  <si>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</si>
  <si>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</si>
  <si>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</si>
  <si>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</si>
  <si>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</si>
  <si>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</si>
  <si>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</si>
  <si>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</si>
  <si>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</si>
  <si>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</si>
  <si>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</si>
  <si>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</si>
  <si>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</si>
  <si>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</si>
  <si>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</si>
  <si>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</si>
  <si>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</si>
  <si>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</si>
  <si>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</si>
  <si>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</si>
  <si>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</si>
  <si>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</si>
  <si>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</si>
  <si>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</si>
  <si>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</si>
  <si>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</si>
  <si>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</si>
  <si>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</si>
  <si>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ud</t>
  </si>
  <si>
    <t>Para cada una de las cuotas el importe informado de cuota mensual unitaria máxima (sin IVA) incluye el  % de Beneficio Industrial y el %  Gastos Generales. Los precios de las cuotas unitarias (sin IVA) que se oferten deberán incluir igualmente  % de Beneficio Industrial y el %  Gastos Generales</t>
  </si>
  <si>
    <t>1.2</t>
  </si>
  <si>
    <t>1.1</t>
  </si>
  <si>
    <t>SERVICIO RENTING LOTE 1</t>
  </si>
  <si>
    <t>CUOTAS ARRENDAMIENTO</t>
  </si>
  <si>
    <t>DESCRIPCIÓN</t>
  </si>
  <si>
    <t>PRECIO UNITARIO OFERTADO (SIN IVA)</t>
  </si>
  <si>
    <t>PRECIO UNITARIO MÁX (SIN IVA)</t>
  </si>
  <si>
    <t>VEHÍCULO 1</t>
  </si>
  <si>
    <t>VEHÍCULO 3</t>
  </si>
  <si>
    <t>VEHÍCULO 5</t>
  </si>
  <si>
    <t>VEHÍCULO 6</t>
  </si>
  <si>
    <t>VEHÍCULO 9</t>
  </si>
  <si>
    <t>VEHÍCULO 2</t>
  </si>
  <si>
    <t>VEHÍCULO 4</t>
  </si>
  <si>
    <t>VEHÍCULO 7</t>
  </si>
  <si>
    <t>VEHÍCULO 8</t>
  </si>
  <si>
    <t>VEHÍCULO 10</t>
  </si>
  <si>
    <t>VEHÍCULO 11</t>
  </si>
  <si>
    <t>VEHÍCULO 12</t>
  </si>
  <si>
    <t>VEHÍCULO 13</t>
  </si>
  <si>
    <t>VEHÍCULO 14</t>
  </si>
  <si>
    <t>VEHÍCULO 15</t>
  </si>
  <si>
    <t>VEHÍCULO 16</t>
  </si>
  <si>
    <t>VEHÍCULO 17</t>
  </si>
  <si>
    <t>VEHÍCULO 18</t>
  </si>
  <si>
    <t>VEHÍCULO 19</t>
  </si>
  <si>
    <t>VEHÍCULO 20</t>
  </si>
  <si>
    <t>VEHÍCULO 21</t>
  </si>
  <si>
    <t>VEHÍCULO 22</t>
  </si>
  <si>
    <t>VEHÍCULO 23</t>
  </si>
  <si>
    <t>VEHÍCULO 24</t>
  </si>
  <si>
    <t>VEHÍCULO 25</t>
  </si>
  <si>
    <t>VEHÍCULO 26</t>
  </si>
  <si>
    <t>VEHÍCULO 27</t>
  </si>
  <si>
    <t>VEHÍCULO 28</t>
  </si>
  <si>
    <t>VEHÍCULO 29</t>
  </si>
  <si>
    <t>VEHÍCULO 30</t>
  </si>
  <si>
    <t>VEHÍCULO 31</t>
  </si>
  <si>
    <t>VEHÍCULO 32</t>
  </si>
  <si>
    <t>VEHÍCULO 33</t>
  </si>
  <si>
    <t>VEHÍCULO 34</t>
  </si>
  <si>
    <t>VEHÍCULO 35</t>
  </si>
  <si>
    <t>VEHÍCULO 36</t>
  </si>
  <si>
    <t>VEHÍCULO 37</t>
  </si>
  <si>
    <t>VEHÍCULO 38</t>
  </si>
  <si>
    <t>VEHÍCULO 39</t>
  </si>
  <si>
    <t>VEHÍCULO 40</t>
  </si>
  <si>
    <t>VEHÍCULO 41</t>
  </si>
  <si>
    <t>VEHÍCULO 42</t>
  </si>
  <si>
    <t>VEHÍCULO 43</t>
  </si>
  <si>
    <t>VEHÍCULO 44</t>
  </si>
  <si>
    <t>VEHÍCULO 45</t>
  </si>
  <si>
    <t>VEHÍCULO 46</t>
  </si>
  <si>
    <t>VEHÍCULO 47</t>
  </si>
  <si>
    <t>VEHÍCULO 48</t>
  </si>
  <si>
    <t>VEHÍCULO 49</t>
  </si>
  <si>
    <t>VEHÍCULO 50</t>
  </si>
  <si>
    <t>VEHÍCULO 51</t>
  </si>
  <si>
    <t>VEHÍCULO 52</t>
  </si>
  <si>
    <t>VEHÍCULO 53</t>
  </si>
  <si>
    <t>VEHÍCULO 54</t>
  </si>
  <si>
    <t>VEHÍCULO 55</t>
  </si>
  <si>
    <t>VEHÍCULO 56</t>
  </si>
  <si>
    <t>ADAPTACIONES, ELEMENTOS AUXILIARES Y ACCESORIOS</t>
  </si>
  <si>
    <t>ADAPTACIONES ELEMENTOS AUXILIARES Y ACCESORIOS</t>
  </si>
  <si>
    <t>PRECIO OFERTADO (SIN IVA)</t>
  </si>
  <si>
    <t>Nº UNIDADES (ESTIMADAS NO VINCULANTE)</t>
  </si>
  <si>
    <t>1.3</t>
  </si>
  <si>
    <t>REFACTURACIONES -AJUSTE KM</t>
  </si>
  <si>
    <t>Ud</t>
  </si>
  <si>
    <t>cuota</t>
  </si>
  <si>
    <t>B1</t>
  </si>
  <si>
    <t>B2</t>
  </si>
  <si>
    <t>B3</t>
  </si>
  <si>
    <t>B4</t>
  </si>
  <si>
    <t>D1</t>
  </si>
  <si>
    <t>D2</t>
  </si>
  <si>
    <t xml:space="preserve">D2 </t>
  </si>
  <si>
    <t>D3</t>
  </si>
  <si>
    <t>G</t>
  </si>
  <si>
    <t>H1</t>
  </si>
  <si>
    <t>B1-BACA</t>
  </si>
  <si>
    <t>B2-BACA</t>
  </si>
  <si>
    <t>B3-BACA</t>
  </si>
  <si>
    <t>B4-BACA</t>
  </si>
  <si>
    <t>D1-BACA</t>
  </si>
  <si>
    <t>D2-BACA</t>
  </si>
  <si>
    <t>D3-BACA</t>
  </si>
  <si>
    <t>REFERENCIA ANEXO 4</t>
  </si>
  <si>
    <t>TABLA 1</t>
  </si>
  <si>
    <t>TABLA2</t>
  </si>
  <si>
    <t>TABLA 3</t>
  </si>
  <si>
    <t>TABLA 4</t>
  </si>
  <si>
    <t>TABLA 5</t>
  </si>
  <si>
    <t>TABLA 6</t>
  </si>
  <si>
    <t>TABLA 7</t>
  </si>
  <si>
    <t>TABLA 8</t>
  </si>
  <si>
    <t>TABLA 12</t>
  </si>
  <si>
    <t>TABLA 15</t>
  </si>
  <si>
    <t>TABLA 16</t>
  </si>
  <si>
    <t>TABLA 17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</si>
  <si>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</si>
  <si>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</si>
  <si>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</si>
  <si>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</si>
  <si>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</si>
  <si>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</si>
  <si>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</si>
  <si>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</si>
  <si>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</si>
  <si>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</si>
  <si>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</si>
  <si>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</si>
  <si>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</si>
  <si>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</si>
  <si>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</si>
  <si>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</si>
  <si>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</si>
  <si>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</si>
  <si>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</si>
  <si>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</si>
  <si>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</si>
  <si>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</si>
  <si>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</si>
  <si>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</si>
  <si>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</si>
  <si>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r>
      <t xml:space="preserve">
-Columna </t>
    </r>
    <r>
      <rPr>
        <b/>
        <sz val="13"/>
        <color theme="1"/>
        <rFont val="Aptos Display"/>
        <family val="2"/>
        <scheme val="major"/>
      </rPr>
      <t>PRECIO UNITARIO OFERTADO</t>
    </r>
    <r>
      <rPr>
        <sz val="13"/>
        <color theme="1"/>
        <rFont val="Aptos Display"/>
        <family val="2"/>
        <scheme val="major"/>
      </rPr>
      <t>: introducir el precio unitario para cad uno de los item xxxxEste valor no podrá ser superior al del precio unitario máximo informado</t>
    </r>
  </si>
  <si>
    <r>
      <t xml:space="preserve">Rellenar las casillas sombreadas en verde
Campo </t>
    </r>
    <r>
      <rPr>
        <b/>
        <sz val="13"/>
        <color theme="1"/>
        <rFont val="Aptos Display"/>
        <family val="2"/>
        <scheme val="major"/>
      </rPr>
      <t>EMPRESA</t>
    </r>
    <r>
      <rPr>
        <sz val="13"/>
        <color theme="1"/>
        <rFont val="Aptos Display"/>
        <family val="2"/>
        <scheme val="major"/>
      </rPr>
      <t xml:space="preserve">: Nombre de su empres-Columna </t>
    </r>
    <r>
      <rPr>
        <b/>
        <sz val="13"/>
        <color theme="1"/>
        <rFont val="Aptos Display"/>
        <family val="2"/>
        <scheme val="major"/>
      </rPr>
      <t>CUOTA MENSUAL</t>
    </r>
    <r>
      <rPr>
        <sz val="13"/>
        <color theme="1"/>
        <rFont val="Aptos Display"/>
        <family val="2"/>
        <scheme val="major"/>
      </rPr>
      <t xml:space="preserve">: introducir el precio de la cuota mensual de cada modelo y segmento de kilometraje. Este valor no podrá ser superior al indicado en la columan </t>
    </r>
    <r>
      <rPr>
        <b/>
        <sz val="13"/>
        <color theme="1"/>
        <rFont val="Aptos Display"/>
        <family val="2"/>
        <scheme val="major"/>
      </rPr>
      <t xml:space="preserve">CUOTA MENSUAL UNITARIA MÁX </t>
    </r>
    <r>
      <rPr>
        <sz val="13"/>
        <color theme="1"/>
        <rFont val="Aptos Display"/>
        <family val="2"/>
        <scheme val="major"/>
      </rPr>
      <t>para cada Item.</t>
    </r>
  </si>
  <si>
    <t>CUOTA MENSUAL UNITARIA MÁXIMA (SIN IVA)</t>
  </si>
  <si>
    <t>Cerradura de seguridad - 2 doble
Cerradura de seguridad para zonas de carga con dos accesos a la zona de carga: posterior y lateral. Con apertura desde el interior antipánico - PARA CUALQUIER TIPOLOGÍA DE VEHÍCULO</t>
  </si>
  <si>
    <t>Carriles sujeción carga ambos laterales - PARA VEHÍCULOS TIPO B4</t>
  </si>
  <si>
    <t>Carriles sujeción carga ambos laterales - PARA VEHÍCULOS TIPO D2</t>
  </si>
  <si>
    <t>Carriles sujeción carga ambos laterales - PARA VEHÍCULOS TIPO D1</t>
  </si>
  <si>
    <t>Carriles sujeción carga ambos laterales - PARA VEHÍCULOS TIPO D3</t>
  </si>
  <si>
    <t>Sujeción de botellas de nitrógeno y cargas similares - PARA VEHÍCULOS TIPO D1, D2 y/o D3</t>
  </si>
  <si>
    <t>Vinilos opacantes zona de carga - PARA VEHÍCULOS TIPO B2</t>
  </si>
  <si>
    <t>Ventilación zona de carga autómata -PARA CUALQUIER TIPOLOGÍA DE VEHÍCULO</t>
  </si>
  <si>
    <t>Bandejas portatubos - PARA VEHÍCULOS TIPO B2, B3 y/o B4</t>
  </si>
  <si>
    <t>COMPOSICIÓN ARMARIOS A, ver descripción en documento anexo 4 - PARA VEHÍCULOS TIPO D1, D2 y/o D3</t>
  </si>
  <si>
    <t>COMPOSICIÓN ARMARIOS C, ver descripción en documento anexo 4 - PARA VEHÍCULOS TIPO D1, D2 y/o D3</t>
  </si>
  <si>
    <t>COMPOSICIÓN ARMARIOS D, ver descripción en documento anexo 4- PARA VEHÍCULOS TIPO B2, B3 y/ B4</t>
  </si>
  <si>
    <t>COMPOSICIÓN ARMARIOS E, ver descripción en documento anexo 4
Railes o sistemas de amarre en suelo y laterales 
Alumbrado interior
Ventilación en zona de carga autómata
Cerradura de seguridad -2 doble. Con apertura antipánico (desde el interior)
Eslingas y anclajes - PARA VEHÍCULOS TIPO H1</t>
  </si>
  <si>
    <t>COMPOSICIÓN ARMARIOS F, ver descripción en documento anexo 4 -PARA VEHÍCULOS TIPO D1, D2 y/o D3</t>
  </si>
  <si>
    <t>Desmontaje y montaje de dos armarios tipo SORTIMO
Desmontaje y montaje de cabrestante
Cerradura de seguridad -2 doble. Con apertura antipánico (desde el interior) -PARA VEHÍCULOS TIPO D1</t>
  </si>
  <si>
    <t>Desmontaje de un polipasto instalado en una furgoneta Kangoo y montaje en una furgoneta del modelo D2 ofertado
Cabrestante: montaje y desmontaje de cabrestante - PARA VEHÍCULOS TIPO D1 y/o D2</t>
  </si>
  <si>
    <t>Desmontaje y montaje de una composición de armario F
Desmontaje y montaje de rampa
Cerradura de seguridad -2 doble. Con apertura antipánico (desde el interior) - PARA VEHÍCULOS TIPO D1</t>
  </si>
  <si>
    <t>POLIPASTO.Suministro y montaje de un polipasto de hasta 600kg con los refuerzos necesarios para su adecuado funcionamiento - PARA CUALQUIER TIPOLOGÍA DE VEHÍCULO</t>
  </si>
  <si>
    <t>RAMPA. Suministro y montaje de una rampa interior, plegable y abatible sobre un lateral, con capacidad de hasta 700kg, con los refuerzos necesarios para su adecuado funcionamiento - PARA CUALQUIER TIPOLOGÍA DE VEHÍCULO</t>
  </si>
  <si>
    <t>PLATAFORMA ELEVADORA EXTERIOR. Suministro y montaje de una plataforma elevadora de 700kg  - PARA VEHÍCULOS TIPO D1, D2 y/o D3</t>
  </si>
  <si>
    <t>Llave de vehículo adicional - PARA CUALQUIER TIPOLOGÍA DE VEHÍCULO</t>
  </si>
  <si>
    <t>Revisión periódica y anual de la plataforma elevadora exterior - PARA VEHÍCULO TIPO D2</t>
  </si>
  <si>
    <t>Desmontaje de un polipasto instalado en una furgoneta Kangoo y montaje en una furgoneta del modelo D2 ofertado
Cabrestante: montaje y desmontaje de cabrestante - D1 y/o D2</t>
  </si>
  <si>
    <t>Desmontaje de una plataforma elevadora exterior, actualmente instalada en una furgoneta Renault Trafic y montaje en una furgoneta marca y modelo D2 ofertado
Carriles de sujeción en laterales a 0,6 m de altura. - PARA CUALQUIER TIPOLOGÍA DE VEHÍCULO</t>
  </si>
  <si>
    <t>CABESTRANTE. Suministro y montaje de cabrestante nuevo para 600kg - PARA CUALQUIER TIPOLOGÍA DE VEHÍCULO</t>
  </si>
  <si>
    <t>1.3.1</t>
  </si>
  <si>
    <r>
      <t xml:space="preserve">PORCENTAJE DISMINUCIÓN/INCREMENTO PORCENTUAL PRECIO KILÓMETRO RECORRIDO EN EXCESO/DEFECTO RESPECTO AL IMPORTE PROPUESTO EN APARTADO 14 DEL PLIEGO DE PRESCRIPCIONES TÉCNICAS </t>
    </r>
    <r>
      <rPr>
        <b/>
        <sz val="12"/>
        <color rgb="FFFF0000"/>
        <rFont val="Aptos Display"/>
        <family val="2"/>
        <scheme val="major"/>
      </rPr>
      <t>(Señalar una o ninguna opción)</t>
    </r>
  </si>
  <si>
    <t>Disminución / Incremento del 2%</t>
  </si>
  <si>
    <t>Disminución / Incremento del 4%</t>
  </si>
  <si>
    <t>Disminución / Incremento del 6%</t>
  </si>
  <si>
    <t>Disminución / Incremento del 8%</t>
  </si>
  <si>
    <t>Disminución / Incremento del 10%</t>
  </si>
  <si>
    <t>Disminución / Incremento del 0%</t>
  </si>
  <si>
    <t>PRESUPUESTO PARA LIQUIDACIÓN DEL CONTRATO</t>
  </si>
  <si>
    <t xml:space="preserve"> LIQUIDACIÓN CONTRATO</t>
  </si>
  <si>
    <t>B3 rej</t>
  </si>
  <si>
    <r>
      <t xml:space="preserve">TOTAL PRESUPUESTO CUOTAS         </t>
    </r>
    <r>
      <rPr>
        <b/>
        <sz val="12"/>
        <color rgb="FFFF0000"/>
        <rFont val="Aptos Display"/>
        <family val="2"/>
        <scheme val="major"/>
      </rPr>
      <t>(≤1.797.937,44€)</t>
    </r>
  </si>
  <si>
    <r>
      <rPr>
        <b/>
        <sz val="10"/>
        <color theme="1"/>
        <rFont val="Aptos Display"/>
        <family val="2"/>
        <scheme val="major"/>
      </rPr>
      <t>Cerradura de seguridad - 1 normal</t>
    </r>
    <r>
      <rPr>
        <sz val="10"/>
        <color theme="1"/>
        <rFont val="Aptos Display"/>
        <family val="2"/>
        <scheme val="major"/>
      </rPr>
      <t xml:space="preserve">
Cerradura de seguridad para zonas de carga con un único acceso posterior. Con apertura desde el interior antipánico -PARA CUALQUIER TIPOLOGÍA DE VEHÍCULO</t>
    </r>
  </si>
  <si>
    <r>
      <rPr>
        <b/>
        <sz val="10"/>
        <color theme="1"/>
        <rFont val="Aptos Display"/>
        <family val="2"/>
        <scheme val="major"/>
      </rPr>
      <t>Cerradura de seguridad - 2 doble</t>
    </r>
    <r>
      <rPr>
        <sz val="10"/>
        <color theme="1"/>
        <rFont val="Aptos Display"/>
        <family val="2"/>
        <scheme val="major"/>
      </rPr>
      <t xml:space="preserve">
Cerradura de seguridad para zonas de carga con dos accesos a la zona de carga: posterior y lateral. Con apertura desde el interior antipánico - PARA CUALQUIER TIPOLOGÍA DE VEHÍCULO</t>
    </r>
  </si>
  <si>
    <r>
      <rPr>
        <b/>
        <sz val="10"/>
        <color theme="1"/>
        <rFont val="Aptos Display"/>
        <family val="2"/>
        <scheme val="major"/>
      </rPr>
      <t>Carriles sujeción carga ambos laterales</t>
    </r>
    <r>
      <rPr>
        <sz val="10"/>
        <color theme="1"/>
        <rFont val="Aptos Display"/>
        <family val="2"/>
        <scheme val="major"/>
      </rPr>
      <t xml:space="preserve"> - PARA VEHÍCULOS TIPO B4</t>
    </r>
  </si>
  <si>
    <r>
      <rPr>
        <b/>
        <sz val="10"/>
        <color theme="1"/>
        <rFont val="Aptos Display"/>
        <family val="2"/>
        <scheme val="major"/>
      </rPr>
      <t>Carriles sujeción carga ambos laterales</t>
    </r>
    <r>
      <rPr>
        <sz val="10"/>
        <color theme="1"/>
        <rFont val="Aptos Display"/>
        <family val="2"/>
        <scheme val="major"/>
      </rPr>
      <t xml:space="preserve"> - PARA VEHÍCULOS TIPO D2</t>
    </r>
  </si>
  <si>
    <r>
      <rPr>
        <b/>
        <sz val="10"/>
        <color theme="1"/>
        <rFont val="Aptos Display"/>
        <family val="2"/>
        <scheme val="major"/>
      </rPr>
      <t>Carriles sujeción carga ambos laterale</t>
    </r>
    <r>
      <rPr>
        <sz val="10"/>
        <color theme="1"/>
        <rFont val="Aptos Display"/>
        <family val="2"/>
        <scheme val="major"/>
      </rPr>
      <t>s - PARA VEHÍCULOS TIPO D1</t>
    </r>
  </si>
  <si>
    <r>
      <rPr>
        <b/>
        <sz val="10"/>
        <color theme="1"/>
        <rFont val="Aptos Display"/>
        <family val="2"/>
        <scheme val="major"/>
      </rPr>
      <t xml:space="preserve">Carriles sujeción carga ambos laterales </t>
    </r>
    <r>
      <rPr>
        <sz val="10"/>
        <color theme="1"/>
        <rFont val="Aptos Display"/>
        <family val="2"/>
        <scheme val="major"/>
      </rPr>
      <t>- PARA VEHÍCULOS TIPO D3</t>
    </r>
  </si>
  <si>
    <r>
      <rPr>
        <b/>
        <sz val="10"/>
        <color theme="1"/>
        <rFont val="Aptos Display"/>
        <family val="2"/>
        <scheme val="major"/>
      </rPr>
      <t>Sujeción de botellas de nitrógeno y cargas similares</t>
    </r>
    <r>
      <rPr>
        <sz val="10"/>
        <color theme="1"/>
        <rFont val="Aptos Display"/>
        <family val="2"/>
        <scheme val="major"/>
      </rPr>
      <t xml:space="preserve"> - PARA VEHÍCULOS TIPO D1, D2 y/o D3</t>
    </r>
  </si>
  <si>
    <r>
      <rPr>
        <b/>
        <sz val="10"/>
        <color theme="1"/>
        <rFont val="Aptos Display"/>
        <family val="2"/>
        <scheme val="major"/>
      </rPr>
      <t>Vinilos opacantes zona de carg</t>
    </r>
    <r>
      <rPr>
        <sz val="10"/>
        <color theme="1"/>
        <rFont val="Aptos Display"/>
        <family val="2"/>
        <scheme val="major"/>
      </rPr>
      <t>a - PARA VEHÍCULOS TIPO B2</t>
    </r>
  </si>
  <si>
    <r>
      <rPr>
        <b/>
        <sz val="10"/>
        <rFont val="Aptos Display"/>
        <family val="2"/>
        <scheme val="major"/>
      </rPr>
      <t>Ventilación zona de carga autómat</t>
    </r>
    <r>
      <rPr>
        <sz val="10"/>
        <rFont val="Aptos Display"/>
        <family val="2"/>
        <scheme val="major"/>
      </rPr>
      <t>a -PARA CUALQUIER TIPOLOGÍA DE VEHÍCULO</t>
    </r>
  </si>
  <si>
    <r>
      <rPr>
        <b/>
        <sz val="10"/>
        <color theme="1"/>
        <rFont val="Aptos Display"/>
        <family val="2"/>
        <scheme val="major"/>
      </rPr>
      <t>Bandejas portatubos</t>
    </r>
    <r>
      <rPr>
        <sz val="10"/>
        <color theme="1"/>
        <rFont val="Aptos Display"/>
        <family val="2"/>
        <scheme val="major"/>
      </rPr>
      <t xml:space="preserve"> - PARA VEHÍCULOS TIPO B2, B3 y/o B4</t>
    </r>
  </si>
  <si>
    <r>
      <rPr>
        <b/>
        <sz val="10"/>
        <color theme="1"/>
        <rFont val="Aptos Display"/>
        <family val="2"/>
        <scheme val="major"/>
      </rPr>
      <t>COMPOSICIÓN ARMARIOS A</t>
    </r>
    <r>
      <rPr>
        <sz val="10"/>
        <color theme="1"/>
        <rFont val="Aptos Display"/>
        <family val="2"/>
        <scheme val="major"/>
      </rPr>
      <t>, ver descripción en documento anexo 4 - PARA VEHÍCULOS TIPO D1, D2 y/o D3</t>
    </r>
  </si>
  <si>
    <r>
      <rPr>
        <b/>
        <sz val="10"/>
        <color theme="1"/>
        <rFont val="Aptos Display"/>
        <family val="2"/>
        <scheme val="major"/>
      </rPr>
      <t>COMPOSICIÓN ARMARIOS C</t>
    </r>
    <r>
      <rPr>
        <sz val="10"/>
        <color theme="1"/>
        <rFont val="Aptos Display"/>
        <family val="2"/>
        <scheme val="major"/>
      </rPr>
      <t>, ver descripción en documento anexo 4 - PARA VEHÍCULOS TIPO D1, D2 y/o D3</t>
    </r>
  </si>
  <si>
    <r>
      <rPr>
        <b/>
        <sz val="10"/>
        <color theme="1"/>
        <rFont val="Aptos Display"/>
        <family val="2"/>
        <scheme val="major"/>
      </rPr>
      <t>COMPOSICIÓN ARMARIOS D</t>
    </r>
    <r>
      <rPr>
        <sz val="10"/>
        <color theme="1"/>
        <rFont val="Aptos Display"/>
        <family val="2"/>
        <scheme val="major"/>
      </rPr>
      <t>, ver descripción en documento anexo 4- PARA VEHÍCULOS TIPO B2, B3 y/ B4</t>
    </r>
  </si>
  <si>
    <r>
      <rPr>
        <b/>
        <sz val="10"/>
        <color theme="1"/>
        <rFont val="Aptos Display"/>
        <family val="2"/>
        <scheme val="major"/>
      </rPr>
      <t>COMPOSICIÓN ARMARIOS E</t>
    </r>
    <r>
      <rPr>
        <sz val="10"/>
        <color theme="1"/>
        <rFont val="Aptos Display"/>
        <family val="2"/>
        <scheme val="major"/>
      </rPr>
      <t>, ver descripción en documento anexo 4
Railes o sistemas de amarre en suelo y laterales 
Alumbrado interior
Ventilación en zona de carga autómata
Cerradura de seguridad -2 doble. Con apertura antipánico (desde el interior)
Eslingas y anclajes - PARA VEHÍCULOS TIPO H1</t>
    </r>
  </si>
  <si>
    <r>
      <rPr>
        <b/>
        <sz val="10"/>
        <color theme="1"/>
        <rFont val="Aptos Display"/>
        <family val="2"/>
        <scheme val="major"/>
      </rPr>
      <t>COMPOSICIÓN ARMARIOS F</t>
    </r>
    <r>
      <rPr>
        <sz val="10"/>
        <color theme="1"/>
        <rFont val="Aptos Display"/>
        <family val="2"/>
        <scheme val="major"/>
      </rPr>
      <t>, ver descripción en documento anexo 4 -PARA VEHÍCULOS TIPO D1, D2 y/o D3</t>
    </r>
  </si>
  <si>
    <r>
      <rPr>
        <b/>
        <sz val="10"/>
        <color theme="1"/>
        <rFont val="Aptos Display"/>
        <family val="2"/>
        <scheme val="major"/>
      </rPr>
      <t>Desmontaje y montaje de dos armarios tipo SORTIMO</t>
    </r>
    <r>
      <rPr>
        <sz val="10"/>
        <color theme="1"/>
        <rFont val="Aptos Display"/>
        <family val="2"/>
        <scheme val="major"/>
      </rPr>
      <t xml:space="preserve">
</t>
    </r>
    <r>
      <rPr>
        <b/>
        <sz val="10"/>
        <color theme="1"/>
        <rFont val="Aptos Display"/>
        <family val="2"/>
        <scheme val="major"/>
      </rPr>
      <t>Desmontaje y montaje de cabrestante</t>
    </r>
    <r>
      <rPr>
        <sz val="10"/>
        <color theme="1"/>
        <rFont val="Aptos Display"/>
        <family val="2"/>
        <scheme val="major"/>
      </rPr>
      <t xml:space="preserve">
</t>
    </r>
    <r>
      <rPr>
        <b/>
        <sz val="10"/>
        <color theme="1"/>
        <rFont val="Aptos Display"/>
        <family val="2"/>
        <scheme val="major"/>
      </rPr>
      <t>Cerradura de seguridad -2 doble.</t>
    </r>
    <r>
      <rPr>
        <sz val="10"/>
        <color theme="1"/>
        <rFont val="Aptos Display"/>
        <family val="2"/>
        <scheme val="major"/>
      </rPr>
      <t xml:space="preserve"> Con apertura antipánico (desde el interior) -PARA VEHÍCULOS TIPO D1</t>
    </r>
  </si>
  <si>
    <r>
      <t xml:space="preserve">CABESTRANTE. Suministro y montaje de cabrestante nuevo para 600kg - </t>
    </r>
    <r>
      <rPr>
        <sz val="10"/>
        <rFont val="Aptos Display"/>
        <family val="2"/>
        <scheme val="major"/>
      </rPr>
      <t>PARA CUALQUIER TIPOLOGÍA DE VEHÍCULO</t>
    </r>
  </si>
  <si>
    <r>
      <t>POLIPASTO.Suministro y montaje de un polipasto de hasta 600kg con los refuerzos necesarios para su adecuado funcionamiento -</t>
    </r>
    <r>
      <rPr>
        <sz val="10"/>
        <color rgb="FFFF0000"/>
        <rFont val="Aptos Display"/>
        <family val="2"/>
        <scheme val="major"/>
      </rPr>
      <t xml:space="preserve"> </t>
    </r>
    <r>
      <rPr>
        <sz val="10"/>
        <rFont val="Aptos Display"/>
        <family val="2"/>
        <scheme val="major"/>
      </rPr>
      <t>PARA CUALQUIER TIPOLOGÍA DE VEHÍCULO</t>
    </r>
  </si>
  <si>
    <r>
      <rPr>
        <b/>
        <sz val="10"/>
        <color theme="1"/>
        <rFont val="Aptos Display"/>
        <family val="2"/>
        <scheme val="major"/>
      </rPr>
      <t>Bandejas portatubos</t>
    </r>
    <r>
      <rPr>
        <sz val="10"/>
        <color theme="1"/>
        <rFont val="Aptos Display"/>
        <family val="2"/>
        <scheme val="major"/>
      </rPr>
      <t xml:space="preserve"> - PARA VEHÍCULOS TIPO D1 y/o D2</t>
    </r>
  </si>
  <si>
    <r>
      <rPr>
        <b/>
        <sz val="10"/>
        <color theme="1"/>
        <rFont val="Aptos Display"/>
        <family val="2"/>
        <scheme val="major"/>
      </rPr>
      <t>COMPOSICIÓN ARMARIOS B</t>
    </r>
    <r>
      <rPr>
        <sz val="10"/>
        <color theme="1"/>
        <rFont val="Aptos Display"/>
        <family val="2"/>
        <scheme val="major"/>
      </rPr>
      <t>, ver descripción en documento anexo 4 - PARA VEHÍCULOS TIPO D1, D2 y/o D3</t>
    </r>
  </si>
  <si>
    <t>TABLA 1
TABLA 11</t>
  </si>
  <si>
    <t>TABLA 2
TABLA 14</t>
  </si>
  <si>
    <t>Revisión periódica y anual de una plataforma elevadora exterior, reutilizada o nueva - PARA VEHÍCULO TIPO D2</t>
  </si>
  <si>
    <t>TABLA 1
TABLA 9</t>
  </si>
  <si>
    <t>TABLA 10</t>
  </si>
  <si>
    <t>TABLA 1
TABLA 10   
TABLA 13</t>
  </si>
  <si>
    <r>
      <t xml:space="preserve">RAMPA. Suministro y montaje de una rampa interior, plegable y abatible sobre un lateral, con capacidad de hasta 1000kg, con los refuerzos necesarios para su adecuado funcionamiento </t>
    </r>
    <r>
      <rPr>
        <sz val="10"/>
        <rFont val="Aptos Display"/>
        <family val="2"/>
        <scheme val="major"/>
      </rPr>
      <t>- PARA VEHÍCULOS TIPO D1, D2, D3</t>
    </r>
  </si>
  <si>
    <t>TABLA 18</t>
  </si>
  <si>
    <r>
      <t xml:space="preserve">Desmontaje de una plataforma elevadora exterior, actualmente instalada en una furgoneta Renault Trafic y montaje en una furgoneta marca y modelo D2 ofertado
Carriles de sujeción en laterales a 0,6 m de altura. - </t>
    </r>
    <r>
      <rPr>
        <sz val="10"/>
        <rFont val="Aptos Display"/>
        <family val="2"/>
        <scheme val="major"/>
      </rPr>
      <t>PARA VEHÍCULO TIPO D1 y/o D2</t>
    </r>
  </si>
  <si>
    <r>
      <t>TOTAL PRESUPUESTO ADAPTACIONES, ELEMENTOS AUXILIARES Y ACCESORIOS</t>
    </r>
    <r>
      <rPr>
        <b/>
        <sz val="12"/>
        <color rgb="FFFF0000"/>
        <rFont val="Aptos Display"/>
        <family val="2"/>
        <scheme val="major"/>
      </rPr>
      <t xml:space="preserve"> (≤ 89.460,00)</t>
    </r>
  </si>
  <si>
    <t>VEHÍCULO 57</t>
  </si>
  <si>
    <t>VEHÍCULO 58</t>
  </si>
  <si>
    <t>VEHÍCULO 59</t>
  </si>
  <si>
    <t>VEHÍCULO 60</t>
  </si>
  <si>
    <t>VEHÍCULO 61</t>
  </si>
  <si>
    <t>VEHÍCULO 62</t>
  </si>
  <si>
    <t>VEHÍCULO 63</t>
  </si>
  <si>
    <t>VEHÍCULO 64</t>
  </si>
  <si>
    <t>B3-rej BACA</t>
  </si>
  <si>
    <t>Bandejas portatubos - PARA VEHÍCULOS TIPO D1 y/o D2</t>
  </si>
  <si>
    <t>1.2.26</t>
  </si>
  <si>
    <t>1.2.27</t>
  </si>
  <si>
    <r>
      <rPr>
        <sz val="8"/>
        <color theme="1"/>
        <rFont val="Aptos Display"/>
        <family val="2"/>
        <scheme val="major"/>
      </rPr>
      <t>COMPOSICIÓN ARMARIOS B, ver descripción en documento anexo 4 - PARA VEHÍCULOS TIPO D1, D2 y/o D3</t>
    </r>
  </si>
  <si>
    <t>Cerradura de seguridad - 1 normal
Cerradura de seguridad para zonas de carga con un único acceso posterior. Con apertura desde el interior antipánico -PARA CUALQUIER TIPOLOGÍA DE VEHÍCULO</t>
  </si>
  <si>
    <t>OFERTA LOTE 2
 SUMINISTRO 64 VEHÍCULOS DE COMBUSTIÓN INTERNA EN RENTING A LARGO PLAZO</t>
  </si>
  <si>
    <r>
      <t>Columna</t>
    </r>
    <r>
      <rPr>
        <b/>
        <sz val="13"/>
        <color theme="1"/>
        <rFont val="Aptos Display"/>
        <family val="2"/>
        <scheme val="major"/>
      </rPr>
      <t xml:space="preserve"> PRECIO UNITARIO OFERTADO </t>
    </r>
    <r>
      <rPr>
        <sz val="13"/>
        <color theme="1"/>
        <rFont val="Aptos Display"/>
        <family val="2"/>
        <scheme val="major"/>
      </rPr>
      <t xml:space="preserve">introducir el precio unitario de cada Adaptación, Elemento Auxiliar o Accesorio referenciado en la columna </t>
    </r>
    <r>
      <rPr>
        <b/>
        <sz val="13"/>
        <color theme="1"/>
        <rFont val="Aptos Display"/>
        <family val="2"/>
        <scheme val="major"/>
      </rPr>
      <t>DESCRIPCIÓN</t>
    </r>
    <r>
      <rPr>
        <sz val="13"/>
        <color theme="1"/>
        <rFont val="Aptos Display"/>
        <family val="2"/>
        <scheme val="major"/>
      </rPr>
      <t xml:space="preserve">. Este valor no podrá ser superior al indicado en la columna </t>
    </r>
    <r>
      <rPr>
        <b/>
        <sz val="13"/>
        <color theme="1"/>
        <rFont val="Aptos Display"/>
        <family val="2"/>
        <scheme val="major"/>
      </rPr>
      <t>PRECIO UNITARIO MÁX</t>
    </r>
    <r>
      <rPr>
        <sz val="13"/>
        <color theme="1"/>
        <rFont val="Aptos Display"/>
        <family val="2"/>
        <scheme val="major"/>
      </rPr>
      <t xml:space="preserve"> para cada Item.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</si>
</sst>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#,##0.0000"/>
    <numFmt numFmtId="166" formatCode="#,##0.00\ &quot;€&quot;"/>
  </numFmts>
  <fonts count="2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Aptos Display"/>
      <family val="2"/>
      <scheme val="major"/>
    </font>
    <font>
      <sz val="11"/>
      <color theme="1"/>
      <name val="Aptos Display"/>
      <family val="2"/>
      <scheme val="major"/>
    </font>
    <font>
      <b/>
      <sz val="12"/>
      <color theme="1"/>
      <name val="Aptos Display"/>
      <family val="2"/>
      <scheme val="major"/>
    </font>
    <font>
      <b/>
      <sz val="14"/>
      <color theme="1"/>
      <name val="Aptos Display"/>
      <family val="2"/>
      <scheme val="major"/>
    </font>
    <font>
      <b/>
      <sz val="12"/>
      <color rgb="FFFF0000"/>
      <name val="Aptos Display"/>
      <family val="2"/>
      <scheme val="major"/>
    </font>
    <font>
      <sz val="14"/>
      <color theme="1"/>
      <name val="Aptos Display"/>
      <family val="2"/>
      <scheme val="major"/>
    </font>
    <font>
      <b/>
      <sz val="14"/>
      <name val="Aptos Display"/>
      <family val="2"/>
      <scheme val="major"/>
    </font>
    <font>
      <sz val="13"/>
      <color theme="1"/>
      <name val="Aptos Display"/>
      <family val="2"/>
      <scheme val="major"/>
    </font>
    <font>
      <b/>
      <sz val="13"/>
      <color theme="1"/>
      <name val="Aptos Display"/>
      <family val="2"/>
      <scheme val="major"/>
    </font>
    <font>
      <sz val="11"/>
      <name val="Aptos Display"/>
      <family val="2"/>
      <scheme val="maj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FF0000"/>
      <name val="Aptos Display"/>
      <family val="2"/>
      <scheme val="major"/>
    </font>
    <font>
      <sz val="12"/>
      <color theme="1"/>
      <name val="Aptos Display"/>
      <family val="2"/>
      <scheme val="major"/>
    </font>
    <font>
      <b/>
      <sz val="11"/>
      <color theme="1"/>
      <name val="Aptos Display"/>
      <family val="2"/>
      <scheme val="major"/>
    </font>
    <font>
      <sz val="11"/>
      <name val="Calibri"/>
      <family val="2"/>
    </font>
    <font>
      <sz val="11"/>
      <color theme="1"/>
      <name val="Calibri"/>
      <family val="2"/>
    </font>
    <font>
      <sz val="8"/>
      <color theme="1"/>
      <name val="Aptos Narrow"/>
      <family val="2"/>
      <scheme val="minor"/>
    </font>
    <font>
      <sz val="10"/>
      <color theme="1"/>
      <name val="Aptos Display"/>
      <family val="2"/>
      <scheme val="major"/>
    </font>
    <font>
      <b/>
      <sz val="10"/>
      <color theme="1"/>
      <name val="Aptos Display"/>
      <family val="2"/>
      <scheme val="major"/>
    </font>
    <font>
      <sz val="10"/>
      <name val="Aptos Display"/>
      <family val="2"/>
      <scheme val="major"/>
    </font>
    <font>
      <b/>
      <sz val="10"/>
      <name val="Aptos Display"/>
      <family val="2"/>
      <scheme val="major"/>
    </font>
    <font>
      <sz val="10"/>
      <color rgb="FFFF0000"/>
      <name val="Aptos Display"/>
      <family val="2"/>
      <scheme val="major"/>
    </font>
    <font>
      <sz val="8"/>
      <color theme="1"/>
      <name val="Aptos Display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9">
    <xf numFmtId="0" fontId="0" fillId="0" borderId="0" xfId="0"/>
    <xf numFmtId="44" fontId="3" fillId="0" borderId="7" xfId="1" applyFont="1" applyBorder="1" applyAlignment="1" applyProtection="1">
      <alignment vertical="center"/>
    </xf>
    <xf numFmtId="44" fontId="3" fillId="0" borderId="1" xfId="1" applyFont="1" applyBorder="1" applyAlignment="1" applyProtection="1">
      <alignment vertical="center"/>
    </xf>
    <xf numFmtId="166" fontId="3" fillId="0" borderId="4" xfId="2" applyNumberFormat="1" applyFont="1" applyBorder="1" applyAlignment="1" applyProtection="1">
      <alignment horizontal="center" vertical="center"/>
    </xf>
    <xf numFmtId="166" fontId="3" fillId="0" borderId="1" xfId="2" applyNumberFormat="1" applyFont="1" applyBorder="1" applyAlignment="1" applyProtection="1">
      <alignment horizontal="center" vertical="center"/>
    </xf>
    <xf numFmtId="43" fontId="3" fillId="4" borderId="1" xfId="2" applyFont="1" applyFill="1" applyBorder="1" applyAlignment="1" applyProtection="1">
      <alignment vertical="center"/>
      <protection locked="0"/>
    </xf>
    <xf numFmtId="44" fontId="3" fillId="0" borderId="36" xfId="1" applyFont="1" applyBorder="1" applyAlignment="1" applyProtection="1">
      <alignment vertical="center"/>
    </xf>
    <xf numFmtId="164" fontId="5" fillId="0" borderId="14" xfId="1" applyNumberFormat="1" applyFont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vertical="center"/>
      <protection locked="0"/>
    </xf>
    <xf numFmtId="2" fontId="17" fillId="3" borderId="1" xfId="2" applyNumberFormat="1" applyFont="1" applyFill="1" applyBorder="1" applyAlignment="1" applyProtection="1">
      <alignment horizontal="center" vertical="center"/>
    </xf>
    <xf numFmtId="164" fontId="17" fillId="3" borderId="1" xfId="2" applyNumberFormat="1" applyFont="1" applyFill="1" applyBorder="1" applyAlignment="1" applyProtection="1">
      <alignment horizontal="center" vertical="center"/>
    </xf>
    <xf numFmtId="0" fontId="12" fillId="6" borderId="0" xfId="0" applyFont="1" applyFill="1" applyAlignment="1">
      <alignment horizontal="left" vertical="top"/>
    </xf>
    <xf numFmtId="4" fontId="0" fillId="0" borderId="0" xfId="0" applyNumberFormat="1"/>
    <xf numFmtId="165" fontId="0" fillId="0" borderId="0" xfId="0" applyNumberFormat="1"/>
    <xf numFmtId="49" fontId="13" fillId="8" borderId="8" xfId="0" applyNumberFormat="1" applyFont="1" applyFill="1" applyBorder="1"/>
    <xf numFmtId="3" fontId="14" fillId="0" borderId="9" xfId="0" applyNumberFormat="1" applyFont="1" applyBorder="1"/>
    <xf numFmtId="4" fontId="14" fillId="9" borderId="9" xfId="0" applyNumberFormat="1" applyFont="1" applyFill="1" applyBorder="1"/>
    <xf numFmtId="49" fontId="13" fillId="8" borderId="10" xfId="0" applyNumberFormat="1" applyFont="1" applyFill="1" applyBorder="1"/>
    <xf numFmtId="10" fontId="14" fillId="0" borderId="13" xfId="0" quotePrefix="1" applyNumberFormat="1" applyFont="1" applyBorder="1"/>
    <xf numFmtId="49" fontId="14" fillId="8" borderId="14" xfId="0" applyNumberFormat="1" applyFont="1" applyFill="1" applyBorder="1"/>
    <xf numFmtId="4" fontId="14" fillId="9" borderId="14" xfId="0" applyNumberFormat="1" applyFont="1" applyFill="1" applyBorder="1"/>
    <xf numFmtId="4" fontId="13" fillId="8" borderId="10" xfId="0" applyNumberFormat="1" applyFont="1" applyFill="1" applyBorder="1"/>
    <xf numFmtId="10" fontId="14" fillId="10" borderId="13" xfId="0" quotePrefix="1" applyNumberFormat="1" applyFont="1" applyFill="1" applyBorder="1"/>
    <xf numFmtId="49" fontId="13" fillId="8" borderId="15" xfId="0" applyNumberFormat="1" applyFont="1" applyFill="1" applyBorder="1"/>
    <xf numFmtId="9" fontId="14" fillId="0" borderId="13" xfId="0" quotePrefix="1" applyNumberFormat="1" applyFont="1" applyBorder="1"/>
    <xf numFmtId="4" fontId="13" fillId="8" borderId="15" xfId="0" applyNumberFormat="1" applyFont="1" applyFill="1" applyBorder="1"/>
    <xf numFmtId="9" fontId="14" fillId="9" borderId="13" xfId="0" quotePrefix="1" applyNumberFormat="1" applyFont="1" applyFill="1" applyBorder="1"/>
    <xf numFmtId="4" fontId="13" fillId="9" borderId="14" xfId="0" applyNumberFormat="1" applyFont="1" applyFill="1" applyBorder="1"/>
    <xf numFmtId="49" fontId="0" fillId="0" borderId="0" xfId="0" applyNumberFormat="1"/>
    <xf numFmtId="0" fontId="12" fillId="6" borderId="0" xfId="0" applyFont="1" applyFill="1"/>
    <xf numFmtId="4" fontId="12" fillId="6" borderId="0" xfId="0" applyNumberFormat="1" applyFont="1" applyFill="1"/>
    <xf numFmtId="0" fontId="12" fillId="0" borderId="0" xfId="0" applyFont="1"/>
    <xf numFmtId="4" fontId="12" fillId="0" borderId="0" xfId="0" applyNumberFormat="1" applyFont="1"/>
    <xf numFmtId="49" fontId="14" fillId="0" borderId="0" xfId="0" applyNumberFormat="1" applyFont="1"/>
    <xf numFmtId="0" fontId="11" fillId="3" borderId="4" xfId="0" applyFont="1" applyFill="1" applyBorder="1" applyAlignment="1">
      <alignment horizontal="left" vertical="center"/>
    </xf>
    <xf numFmtId="1" fontId="14" fillId="0" borderId="0" xfId="0" applyNumberFormat="1" applyFont="1"/>
    <xf numFmtId="4" fontId="14" fillId="0" borderId="0" xfId="0" applyNumberFormat="1" applyFont="1"/>
    <xf numFmtId="4" fontId="0" fillId="8" borderId="0" xfId="0" applyNumberFormat="1" applyFill="1"/>
    <xf numFmtId="4" fontId="14" fillId="10" borderId="0" xfId="0" applyNumberFormat="1" applyFont="1" applyFill="1"/>
    <xf numFmtId="4" fontId="14" fillId="8" borderId="0" xfId="0" applyNumberFormat="1" applyFont="1" applyFill="1"/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wrapText="1"/>
    </xf>
    <xf numFmtId="43" fontId="0" fillId="0" borderId="0" xfId="2" applyFont="1" applyProtection="1"/>
    <xf numFmtId="0" fontId="3" fillId="3" borderId="0" xfId="0" applyFont="1" applyFill="1" applyAlignment="1">
      <alignment vertical="center"/>
    </xf>
    <xf numFmtId="0" fontId="4" fillId="5" borderId="4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3" fontId="11" fillId="3" borderId="4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44" fontId="17" fillId="0" borderId="46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166" fontId="11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 wrapText="1"/>
    </xf>
    <xf numFmtId="44" fontId="3" fillId="3" borderId="0" xfId="0" applyNumberFormat="1" applyFont="1" applyFill="1" applyAlignment="1">
      <alignment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7" fillId="3" borderId="35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44" fontId="4" fillId="3" borderId="36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44" fontId="3" fillId="3" borderId="0" xfId="0" applyNumberFormat="1" applyFont="1" applyFill="1" applyAlignment="1">
      <alignment horizontal="center" vertical="center"/>
    </xf>
    <xf numFmtId="44" fontId="18" fillId="3" borderId="14" xfId="0" applyNumberFormat="1" applyFont="1" applyFill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8" fillId="0" borderId="0" xfId="0" applyFont="1" applyAlignment="1">
      <alignment vertical="center"/>
    </xf>
    <xf numFmtId="166" fontId="3" fillId="4" borderId="1" xfId="2" applyNumberFormat="1" applyFont="1" applyFill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18" fillId="10" borderId="16" xfId="0" applyFont="1" applyFill="1" applyBorder="1" applyAlignment="1">
      <alignment horizontal="center" vertical="center"/>
    </xf>
    <xf numFmtId="0" fontId="18" fillId="10" borderId="18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9" fillId="7" borderId="25" xfId="0" applyFont="1" applyFill="1" applyBorder="1" applyAlignment="1">
      <alignment horizontal="center" vertical="center" wrapText="1"/>
    </xf>
    <xf numFmtId="0" fontId="9" fillId="7" borderId="26" xfId="0" applyFont="1" applyFill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center" vertical="center" wrapText="1"/>
    </xf>
    <xf numFmtId="0" fontId="9" fillId="7" borderId="2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4" fontId="3" fillId="4" borderId="20" xfId="1" applyFont="1" applyFill="1" applyBorder="1" applyAlignment="1" applyProtection="1">
      <alignment horizontal="center" vertical="center"/>
      <protection locked="0"/>
    </xf>
    <xf numFmtId="44" fontId="3" fillId="4" borderId="21" xfId="1" applyFont="1" applyFill="1" applyBorder="1" applyAlignment="1" applyProtection="1">
      <alignment horizontal="center" vertical="center"/>
      <protection locked="0"/>
    </xf>
    <xf numFmtId="44" fontId="3" fillId="4" borderId="22" xfId="1" applyFont="1" applyFill="1" applyBorder="1" applyAlignment="1" applyProtection="1">
      <alignment horizontal="center" vertical="center"/>
      <protection locked="0"/>
    </xf>
    <xf numFmtId="0" fontId="16" fillId="3" borderId="1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right" vertical="center"/>
    </xf>
    <xf numFmtId="0" fontId="4" fillId="3" borderId="45" xfId="0" applyFont="1" applyFill="1" applyBorder="1" applyAlignment="1">
      <alignment horizontal="right" vertical="center"/>
    </xf>
    <xf numFmtId="0" fontId="2" fillId="10" borderId="4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left" vertical="center" wrapText="1"/>
    </xf>
    <xf numFmtId="44" fontId="18" fillId="3" borderId="38" xfId="0" applyNumberFormat="1" applyFont="1" applyFill="1" applyBorder="1" applyAlignment="1">
      <alignment horizontal="center" vertical="center"/>
    </xf>
    <xf numFmtId="44" fontId="18" fillId="3" borderId="4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16" xfId="0" applyFont="1" applyFill="1" applyBorder="1" applyAlignment="1">
      <alignment horizontal="center" vertical="center" wrapText="1"/>
    </xf>
    <xf numFmtId="0" fontId="2" fillId="10" borderId="37" xfId="0" applyFont="1" applyFill="1" applyBorder="1" applyAlignment="1">
      <alignment horizontal="center" vertical="center"/>
    </xf>
    <xf numFmtId="0" fontId="2" fillId="10" borderId="19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2" fillId="10" borderId="27" xfId="0" applyFont="1" applyFill="1" applyBorder="1" applyAlignment="1">
      <alignment horizontal="center" vertical="center"/>
    </xf>
    <xf numFmtId="0" fontId="2" fillId="10" borderId="39" xfId="0" applyFont="1" applyFill="1" applyBorder="1" applyAlignment="1">
      <alignment horizontal="center" vertical="center"/>
    </xf>
    <xf numFmtId="0" fontId="2" fillId="10" borderId="40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12" fillId="6" borderId="10" xfId="0" applyFont="1" applyFill="1" applyBorder="1" applyAlignment="1">
      <alignment horizontal="center" vertical="top"/>
    </xf>
    <xf numFmtId="0" fontId="12" fillId="6" borderId="12" xfId="0" applyFont="1" applyFill="1" applyBorder="1" applyAlignment="1">
      <alignment horizontal="center" vertical="top"/>
    </xf>
    <xf numFmtId="49" fontId="13" fillId="8" borderId="10" xfId="0" applyNumberFormat="1" applyFont="1" applyFill="1" applyBorder="1" applyAlignment="1">
      <alignment horizontal="left" wrapText="1"/>
    </xf>
    <xf numFmtId="49" fontId="13" fillId="8" borderId="11" xfId="0" applyNumberFormat="1" applyFont="1" applyFill="1" applyBorder="1" applyAlignment="1">
      <alignment horizontal="left" wrapText="1"/>
    </xf>
    <xf numFmtId="49" fontId="13" fillId="8" borderId="12" xfId="0" applyNumberFormat="1" applyFont="1" applyFill="1" applyBorder="1" applyAlignment="1">
      <alignment horizontal="left" wrapText="1"/>
    </xf>
    <xf numFmtId="49" fontId="13" fillId="8" borderId="10" xfId="0" applyNumberFormat="1" applyFont="1" applyFill="1" applyBorder="1" applyAlignment="1">
      <alignment horizontal="left"/>
    </xf>
    <xf numFmtId="49" fontId="13" fillId="8" borderId="11" xfId="0" applyNumberFormat="1" applyFont="1" applyFill="1" applyBorder="1" applyAlignment="1">
      <alignment horizontal="left"/>
    </xf>
    <xf numFmtId="49" fontId="13" fillId="8" borderId="12" xfId="0" applyNumberFormat="1" applyFont="1" applyFill="1" applyBorder="1" applyAlignment="1">
      <alignment horizontal="left"/>
    </xf>
    <xf numFmtId="49" fontId="12" fillId="8" borderId="10" xfId="0" applyNumberFormat="1" applyFont="1" applyFill="1" applyBorder="1" applyAlignment="1">
      <alignment horizontal="left"/>
    </xf>
    <xf numFmtId="49" fontId="12" fillId="8" borderId="11" xfId="0" applyNumberFormat="1" applyFont="1" applyFill="1" applyBorder="1" applyAlignment="1">
      <alignment horizontal="left"/>
    </xf>
    <xf numFmtId="49" fontId="12" fillId="8" borderId="12" xfId="0" applyNumberFormat="1" applyFont="1" applyFill="1" applyBorder="1" applyAlignment="1">
      <alignment horizontal="left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148591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C34428-6B8E-499D-9D67-124341F4C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FF65E-55F3-41CA-8AE0-2317C95717D2}">
  <sheetPr>
    <pageSetUpPr fitToPage="1"/>
  </sheetPr>
  <dimension ref="A1:O70"/>
  <sheetViews>
    <sheetView showGridLines="0" tabSelected="1" zoomScaleNormal="100" workbookViewId="0">
      <selection sqref="A1:I1"/>
    </sheetView>
  </sheetViews>
  <sheetFormatPr baseColWidth="10" defaultColWidth="11.42578125" defaultRowHeight="15" x14ac:dyDescent="0.25"/>
  <cols>
    <col min="1" max="1" width="6.5703125" style="84" customWidth="1"/>
    <col min="2" max="3" width="11.42578125" style="43"/>
    <col min="4" max="4" width="13.140625" style="43" customWidth="1"/>
    <col min="5" max="5" width="14.42578125" style="43" customWidth="1"/>
    <col min="6" max="6" width="20.140625" style="43" customWidth="1"/>
    <col min="7" max="7" width="16.5703125" style="43" customWidth="1"/>
    <col min="8" max="8" width="19" style="43" customWidth="1"/>
    <col min="9" max="9" width="23.28515625" style="43" customWidth="1"/>
    <col min="10" max="11" width="11.42578125" style="43"/>
    <col min="12" max="12" width="17.140625" style="43" customWidth="1"/>
    <col min="13" max="13" width="15.140625" style="43" customWidth="1"/>
    <col min="14" max="16384" width="11.42578125" style="43"/>
  </cols>
  <sheetData>
    <row r="1" spans="1:15" ht="60" customHeight="1" thickBot="1" x14ac:dyDescent="0.3">
      <c r="A1" s="107" t="s">
        <v>257</v>
      </c>
      <c r="B1" s="108"/>
      <c r="C1" s="108"/>
      <c r="D1" s="108"/>
      <c r="E1" s="108"/>
      <c r="F1" s="108"/>
      <c r="G1" s="108"/>
      <c r="H1" s="108"/>
      <c r="I1" s="109"/>
    </row>
    <row r="2" spans="1:15" ht="43.9" customHeight="1" thickTop="1" x14ac:dyDescent="0.25">
      <c r="A2" s="110" t="s">
        <v>15</v>
      </c>
      <c r="B2" s="111"/>
      <c r="C2" s="111"/>
      <c r="D2" s="111"/>
      <c r="E2" s="112"/>
      <c r="F2" s="113"/>
      <c r="G2" s="113"/>
      <c r="H2" s="113"/>
      <c r="I2" s="114"/>
    </row>
    <row r="3" spans="1:15" ht="47.25" customHeight="1" thickBot="1" x14ac:dyDescent="0.3">
      <c r="A3" s="115" t="s">
        <v>46</v>
      </c>
      <c r="B3" s="115"/>
      <c r="C3" s="115"/>
      <c r="D3" s="115"/>
      <c r="E3" s="115"/>
      <c r="F3" s="115"/>
      <c r="G3" s="115"/>
      <c r="H3" s="115"/>
      <c r="I3" s="115"/>
    </row>
    <row r="4" spans="1:15" ht="34.9" customHeight="1" thickBot="1" x14ac:dyDescent="0.3">
      <c r="A4" s="116" t="s">
        <v>50</v>
      </c>
      <c r="B4" s="117"/>
      <c r="C4" s="117"/>
      <c r="D4" s="117"/>
      <c r="E4" s="117"/>
      <c r="F4" s="117"/>
      <c r="G4" s="117"/>
      <c r="H4" s="117"/>
      <c r="I4" s="118"/>
    </row>
    <row r="5" spans="1:15" ht="92.25" customHeight="1" thickTop="1" thickBot="1" x14ac:dyDescent="0.3">
      <c r="A5" s="44" t="s">
        <v>10</v>
      </c>
      <c r="B5" s="45" t="s">
        <v>11</v>
      </c>
      <c r="C5" s="46" t="s">
        <v>12</v>
      </c>
      <c r="D5" s="46" t="s">
        <v>0</v>
      </c>
      <c r="E5" s="46" t="s">
        <v>1</v>
      </c>
      <c r="F5" s="47" t="s">
        <v>175</v>
      </c>
      <c r="G5" s="48" t="s">
        <v>2</v>
      </c>
      <c r="H5" s="48" t="s">
        <v>14</v>
      </c>
      <c r="I5" s="49" t="s">
        <v>13</v>
      </c>
      <c r="K5" s="101" t="s">
        <v>16</v>
      </c>
      <c r="L5" s="102"/>
      <c r="N5" s="50"/>
      <c r="O5" s="50"/>
    </row>
    <row r="6" spans="1:15" ht="21.75" customHeight="1" thickTop="1" x14ac:dyDescent="0.25">
      <c r="A6" s="51">
        <v>1</v>
      </c>
      <c r="B6" s="52" t="s">
        <v>118</v>
      </c>
      <c r="C6" s="53">
        <v>25000</v>
      </c>
      <c r="D6" s="52" t="s">
        <v>3</v>
      </c>
      <c r="E6" s="52">
        <v>1</v>
      </c>
      <c r="F6" s="3">
        <v>512.91</v>
      </c>
      <c r="G6" s="86"/>
      <c r="H6" s="1">
        <f>ROUND(G6,2)*12</f>
        <v>0</v>
      </c>
      <c r="I6" s="6">
        <f>IF(G6&gt;F6,"no valido",E6*H6*4)</f>
        <v>0</v>
      </c>
      <c r="K6" s="103" t="s">
        <v>174</v>
      </c>
      <c r="L6" s="104"/>
      <c r="N6" s="54"/>
      <c r="O6" s="54"/>
    </row>
    <row r="7" spans="1:15" ht="18.95" customHeight="1" x14ac:dyDescent="0.25">
      <c r="A7" s="51">
        <v>2</v>
      </c>
      <c r="B7" s="55" t="s">
        <v>119</v>
      </c>
      <c r="C7" s="56">
        <v>20000</v>
      </c>
      <c r="D7" s="55" t="s">
        <v>4</v>
      </c>
      <c r="E7" s="55">
        <v>10</v>
      </c>
      <c r="F7" s="4">
        <v>473.57</v>
      </c>
      <c r="G7" s="86"/>
      <c r="H7" s="2">
        <f>ROUND(G7,2)*12</f>
        <v>0</v>
      </c>
      <c r="I7" s="6">
        <f t="shared" ref="I7:I19" si="0">IF(G7&gt;F7,"no valido",E7*H7*4)</f>
        <v>0</v>
      </c>
      <c r="K7" s="103"/>
      <c r="L7" s="104"/>
    </row>
    <row r="8" spans="1:15" ht="18.95" customHeight="1" x14ac:dyDescent="0.25">
      <c r="A8" s="51">
        <v>3</v>
      </c>
      <c r="B8" s="55" t="s">
        <v>119</v>
      </c>
      <c r="C8" s="56">
        <v>20000</v>
      </c>
      <c r="D8" s="55" t="s">
        <v>3</v>
      </c>
      <c r="E8" s="55">
        <v>2</v>
      </c>
      <c r="F8" s="4">
        <v>483.57</v>
      </c>
      <c r="G8" s="86"/>
      <c r="H8" s="2">
        <f>ROUND(G8,2)*12</f>
        <v>0</v>
      </c>
      <c r="I8" s="6">
        <f t="shared" si="0"/>
        <v>0</v>
      </c>
      <c r="K8" s="103"/>
      <c r="L8" s="104"/>
    </row>
    <row r="9" spans="1:15" ht="18.95" customHeight="1" x14ac:dyDescent="0.25">
      <c r="A9" s="51">
        <v>4</v>
      </c>
      <c r="B9" s="55" t="s">
        <v>120</v>
      </c>
      <c r="C9" s="56">
        <v>20000</v>
      </c>
      <c r="D9" s="55" t="s">
        <v>4</v>
      </c>
      <c r="E9" s="55">
        <v>2</v>
      </c>
      <c r="F9" s="4">
        <v>532.1</v>
      </c>
      <c r="G9" s="86"/>
      <c r="H9" s="2">
        <f t="shared" ref="H9:H19" si="1">ROUND(G9,2)*12</f>
        <v>0</v>
      </c>
      <c r="I9" s="6">
        <f>IF(G9&gt;F9,"no valido",E9*H9*4)</f>
        <v>0</v>
      </c>
      <c r="K9" s="103"/>
      <c r="L9" s="104"/>
      <c r="N9" s="54"/>
      <c r="O9" s="54"/>
    </row>
    <row r="10" spans="1:15" ht="18.95" customHeight="1" x14ac:dyDescent="0.25">
      <c r="A10" s="51">
        <v>5</v>
      </c>
      <c r="B10" s="55" t="s">
        <v>120</v>
      </c>
      <c r="C10" s="56">
        <v>25000</v>
      </c>
      <c r="D10" s="55" t="s">
        <v>3</v>
      </c>
      <c r="E10" s="55">
        <v>2</v>
      </c>
      <c r="F10" s="4">
        <v>583.05999999999995</v>
      </c>
      <c r="G10" s="86"/>
      <c r="H10" s="2">
        <f t="shared" si="1"/>
        <v>0</v>
      </c>
      <c r="I10" s="6">
        <f t="shared" si="0"/>
        <v>0</v>
      </c>
      <c r="K10" s="103"/>
      <c r="L10" s="104"/>
      <c r="N10" s="54"/>
      <c r="O10" s="54"/>
    </row>
    <row r="11" spans="1:15" ht="18.95" customHeight="1" x14ac:dyDescent="0.25">
      <c r="A11" s="51">
        <v>6</v>
      </c>
      <c r="B11" s="55" t="s">
        <v>211</v>
      </c>
      <c r="C11" s="56">
        <v>20000</v>
      </c>
      <c r="D11" s="55" t="s">
        <v>3</v>
      </c>
      <c r="E11" s="55">
        <v>1</v>
      </c>
      <c r="F11" s="4">
        <v>558.05999999999995</v>
      </c>
      <c r="G11" s="86"/>
      <c r="H11" s="2">
        <f t="shared" si="1"/>
        <v>0</v>
      </c>
      <c r="I11" s="6">
        <f t="shared" si="0"/>
        <v>0</v>
      </c>
      <c r="K11" s="103"/>
      <c r="L11" s="104"/>
      <c r="N11" s="54"/>
      <c r="O11" s="54"/>
    </row>
    <row r="12" spans="1:15" ht="18.95" customHeight="1" x14ac:dyDescent="0.25">
      <c r="A12" s="51">
        <v>7</v>
      </c>
      <c r="B12" s="55" t="s">
        <v>121</v>
      </c>
      <c r="C12" s="56">
        <v>25000</v>
      </c>
      <c r="D12" s="55" t="s">
        <v>3</v>
      </c>
      <c r="E12" s="55">
        <v>14</v>
      </c>
      <c r="F12" s="4">
        <v>611.14</v>
      </c>
      <c r="G12" s="86"/>
      <c r="H12" s="2">
        <f t="shared" si="1"/>
        <v>0</v>
      </c>
      <c r="I12" s="6">
        <f t="shared" si="0"/>
        <v>0</v>
      </c>
      <c r="K12" s="103"/>
      <c r="L12" s="104"/>
      <c r="N12" s="54"/>
      <c r="O12" s="54"/>
    </row>
    <row r="13" spans="1:15" ht="18.95" customHeight="1" x14ac:dyDescent="0.25">
      <c r="A13" s="51">
        <v>8</v>
      </c>
      <c r="B13" s="55" t="s">
        <v>122</v>
      </c>
      <c r="C13" s="56">
        <v>15000</v>
      </c>
      <c r="D13" s="55" t="s">
        <v>4</v>
      </c>
      <c r="E13" s="55">
        <v>2</v>
      </c>
      <c r="F13" s="4">
        <v>604.54</v>
      </c>
      <c r="G13" s="86"/>
      <c r="H13" s="2">
        <f t="shared" si="1"/>
        <v>0</v>
      </c>
      <c r="I13" s="6">
        <f t="shared" si="0"/>
        <v>0</v>
      </c>
      <c r="K13" s="103"/>
      <c r="L13" s="104"/>
      <c r="N13" s="54"/>
      <c r="O13" s="54"/>
    </row>
    <row r="14" spans="1:15" ht="18.95" customHeight="1" x14ac:dyDescent="0.25">
      <c r="A14" s="51">
        <v>9</v>
      </c>
      <c r="B14" s="55" t="s">
        <v>122</v>
      </c>
      <c r="C14" s="56">
        <v>20000</v>
      </c>
      <c r="D14" s="55" t="s">
        <v>3</v>
      </c>
      <c r="E14" s="55">
        <v>5</v>
      </c>
      <c r="F14" s="4">
        <v>627.87</v>
      </c>
      <c r="G14" s="86"/>
      <c r="H14" s="2">
        <f t="shared" si="1"/>
        <v>0</v>
      </c>
      <c r="I14" s="6">
        <f t="shared" si="0"/>
        <v>0</v>
      </c>
      <c r="K14" s="103"/>
      <c r="L14" s="104"/>
      <c r="N14" s="54"/>
      <c r="O14" s="54"/>
    </row>
    <row r="15" spans="1:15" ht="18.95" customHeight="1" x14ac:dyDescent="0.25">
      <c r="A15" s="51">
        <v>10</v>
      </c>
      <c r="B15" s="55" t="s">
        <v>123</v>
      </c>
      <c r="C15" s="56">
        <v>15000</v>
      </c>
      <c r="D15" s="55" t="s">
        <v>4</v>
      </c>
      <c r="E15" s="55">
        <v>11</v>
      </c>
      <c r="F15" s="4">
        <v>595.63</v>
      </c>
      <c r="G15" s="86"/>
      <c r="H15" s="2">
        <f t="shared" si="1"/>
        <v>0</v>
      </c>
      <c r="I15" s="6">
        <f t="shared" si="0"/>
        <v>0</v>
      </c>
      <c r="K15" s="103"/>
      <c r="L15" s="104"/>
      <c r="N15" s="54"/>
      <c r="O15" s="54"/>
    </row>
    <row r="16" spans="1:15" ht="18.95" customHeight="1" x14ac:dyDescent="0.25">
      <c r="A16" s="51">
        <v>11</v>
      </c>
      <c r="B16" s="55" t="s">
        <v>124</v>
      </c>
      <c r="C16" s="56">
        <v>20000</v>
      </c>
      <c r="D16" s="55" t="s">
        <v>3</v>
      </c>
      <c r="E16" s="55">
        <v>8</v>
      </c>
      <c r="F16" s="4">
        <v>618.96</v>
      </c>
      <c r="G16" s="86"/>
      <c r="H16" s="2">
        <f t="shared" si="1"/>
        <v>0</v>
      </c>
      <c r="I16" s="6">
        <f t="shared" si="0"/>
        <v>0</v>
      </c>
      <c r="K16" s="103"/>
      <c r="L16" s="104"/>
      <c r="N16" s="54"/>
      <c r="O16" s="54"/>
    </row>
    <row r="17" spans="1:15" ht="18.95" customHeight="1" x14ac:dyDescent="0.25">
      <c r="A17" s="51">
        <v>12</v>
      </c>
      <c r="B17" s="55" t="s">
        <v>125</v>
      </c>
      <c r="C17" s="56">
        <v>15000</v>
      </c>
      <c r="D17" s="55" t="s">
        <v>3</v>
      </c>
      <c r="E17" s="55">
        <v>2</v>
      </c>
      <c r="F17" s="4">
        <v>637.84</v>
      </c>
      <c r="G17" s="86"/>
      <c r="H17" s="2">
        <f t="shared" si="1"/>
        <v>0</v>
      </c>
      <c r="I17" s="6">
        <f t="shared" si="0"/>
        <v>0</v>
      </c>
      <c r="K17" s="103"/>
      <c r="L17" s="104"/>
      <c r="N17" s="54"/>
      <c r="O17" s="54"/>
    </row>
    <row r="18" spans="1:15" ht="18.95" customHeight="1" x14ac:dyDescent="0.25">
      <c r="A18" s="51">
        <v>13</v>
      </c>
      <c r="B18" s="55" t="s">
        <v>126</v>
      </c>
      <c r="C18" s="56">
        <v>15000</v>
      </c>
      <c r="D18" s="55" t="s">
        <v>4</v>
      </c>
      <c r="E18" s="55">
        <v>1</v>
      </c>
      <c r="F18" s="4">
        <v>793.93</v>
      </c>
      <c r="G18" s="86"/>
      <c r="H18" s="2">
        <f t="shared" si="1"/>
        <v>0</v>
      </c>
      <c r="I18" s="6">
        <f t="shared" si="0"/>
        <v>0</v>
      </c>
      <c r="K18" s="103"/>
      <c r="L18" s="104"/>
      <c r="N18" s="54"/>
      <c r="O18" s="54"/>
    </row>
    <row r="19" spans="1:15" ht="18.95" customHeight="1" thickBot="1" x14ac:dyDescent="0.3">
      <c r="A19" s="51">
        <v>14</v>
      </c>
      <c r="B19" s="55" t="s">
        <v>127</v>
      </c>
      <c r="C19" s="56">
        <v>15000</v>
      </c>
      <c r="D19" s="55" t="s">
        <v>4</v>
      </c>
      <c r="E19" s="55">
        <v>3</v>
      </c>
      <c r="F19" s="4">
        <v>658.43</v>
      </c>
      <c r="G19" s="86"/>
      <c r="H19" s="2">
        <f t="shared" si="1"/>
        <v>0</v>
      </c>
      <c r="I19" s="6">
        <f t="shared" si="0"/>
        <v>0</v>
      </c>
      <c r="K19" s="105"/>
      <c r="L19" s="106"/>
      <c r="N19" s="54"/>
      <c r="O19" s="54"/>
    </row>
    <row r="20" spans="1:15" ht="45" customHeight="1" thickBot="1" x14ac:dyDescent="0.3">
      <c r="A20" s="124" t="s">
        <v>5</v>
      </c>
      <c r="B20" s="125"/>
      <c r="C20" s="125"/>
      <c r="D20" s="125"/>
      <c r="E20" s="57">
        <f>SUM(E6:E19)</f>
        <v>64</v>
      </c>
      <c r="F20" s="57"/>
      <c r="G20" s="126" t="s">
        <v>212</v>
      </c>
      <c r="H20" s="126"/>
      <c r="I20" s="58">
        <f>ROUND(SUM(I6:I19),2)</f>
        <v>0</v>
      </c>
      <c r="K20" s="59" t="s">
        <v>173</v>
      </c>
      <c r="L20" s="59"/>
      <c r="N20" s="60"/>
      <c r="O20" s="54"/>
    </row>
    <row r="21" spans="1:15" ht="14.25" customHeight="1" thickBot="1" x14ac:dyDescent="0.3">
      <c r="A21" s="61"/>
      <c r="B21" s="62"/>
      <c r="C21" s="62"/>
      <c r="D21" s="62"/>
      <c r="G21" s="63"/>
      <c r="H21" s="63"/>
      <c r="I21" s="64"/>
      <c r="K21" s="59"/>
      <c r="L21" s="59"/>
      <c r="N21" s="54"/>
      <c r="O21" s="54"/>
    </row>
    <row r="22" spans="1:15" ht="34.9" customHeight="1" thickBot="1" x14ac:dyDescent="0.3">
      <c r="A22" s="116" t="s">
        <v>110</v>
      </c>
      <c r="B22" s="130"/>
      <c r="C22" s="130"/>
      <c r="D22" s="130"/>
      <c r="E22" s="130"/>
      <c r="F22" s="130"/>
      <c r="G22" s="130"/>
      <c r="H22" s="117"/>
      <c r="I22" s="118"/>
      <c r="K22" s="59"/>
      <c r="L22" s="59"/>
      <c r="N22" s="54"/>
      <c r="O22" s="54"/>
    </row>
    <row r="23" spans="1:15" ht="56.45" customHeight="1" thickTop="1" x14ac:dyDescent="0.25">
      <c r="A23" s="65" t="s">
        <v>10</v>
      </c>
      <c r="B23" s="141" t="s">
        <v>51</v>
      </c>
      <c r="C23" s="142"/>
      <c r="D23" s="143"/>
      <c r="E23" s="66" t="s">
        <v>135</v>
      </c>
      <c r="F23" s="66" t="s">
        <v>113</v>
      </c>
      <c r="G23" s="66" t="s">
        <v>53</v>
      </c>
      <c r="H23" s="67" t="s">
        <v>52</v>
      </c>
      <c r="I23" s="68" t="s">
        <v>112</v>
      </c>
      <c r="K23" s="145" t="s">
        <v>258</v>
      </c>
      <c r="L23" s="146"/>
      <c r="N23" s="54"/>
      <c r="O23" s="54"/>
    </row>
    <row r="24" spans="1:15" ht="81" customHeight="1" x14ac:dyDescent="0.25">
      <c r="A24" s="69">
        <v>1</v>
      </c>
      <c r="B24" s="144" t="s">
        <v>213</v>
      </c>
      <c r="C24" s="144"/>
      <c r="D24" s="144"/>
      <c r="E24" s="70" t="s">
        <v>136</v>
      </c>
      <c r="F24" s="9">
        <v>7</v>
      </c>
      <c r="G24" s="10">
        <v>400</v>
      </c>
      <c r="H24" s="5"/>
      <c r="I24" s="71">
        <f>ROUND(F24*H24,2)</f>
        <v>0</v>
      </c>
      <c r="J24" s="72"/>
      <c r="K24" s="103"/>
      <c r="L24" s="104"/>
      <c r="N24" s="54"/>
      <c r="O24" s="54"/>
    </row>
    <row r="25" spans="1:15" ht="84" customHeight="1" x14ac:dyDescent="0.25">
      <c r="A25" s="69">
        <v>2</v>
      </c>
      <c r="B25" s="144" t="s">
        <v>214</v>
      </c>
      <c r="C25" s="144"/>
      <c r="D25" s="144"/>
      <c r="E25" s="70" t="s">
        <v>136</v>
      </c>
      <c r="F25" s="9">
        <v>15</v>
      </c>
      <c r="G25" s="10">
        <v>500</v>
      </c>
      <c r="H25" s="5"/>
      <c r="I25" s="71">
        <f t="shared" ref="I25:I50" si="2">ROUND(F25*H25,2)</f>
        <v>0</v>
      </c>
      <c r="J25" s="72"/>
      <c r="K25" s="103"/>
      <c r="L25" s="104"/>
      <c r="N25" s="54"/>
      <c r="O25" s="54"/>
    </row>
    <row r="26" spans="1:15" ht="75" customHeight="1" x14ac:dyDescent="0.25">
      <c r="A26" s="69">
        <v>3</v>
      </c>
      <c r="B26" s="144" t="s">
        <v>215</v>
      </c>
      <c r="C26" s="144"/>
      <c r="D26" s="144"/>
      <c r="E26" s="70" t="s">
        <v>137</v>
      </c>
      <c r="F26" s="9">
        <v>1</v>
      </c>
      <c r="G26" s="10">
        <v>280</v>
      </c>
      <c r="H26" s="5"/>
      <c r="I26" s="71">
        <f t="shared" si="2"/>
        <v>0</v>
      </c>
      <c r="J26" s="72"/>
      <c r="K26" s="103"/>
      <c r="L26" s="104"/>
      <c r="N26" s="54"/>
      <c r="O26" s="54"/>
    </row>
    <row r="27" spans="1:15" ht="75" customHeight="1" thickBot="1" x14ac:dyDescent="0.3">
      <c r="A27" s="69">
        <v>4</v>
      </c>
      <c r="B27" s="144" t="s">
        <v>216</v>
      </c>
      <c r="C27" s="144"/>
      <c r="D27" s="144"/>
      <c r="E27" s="70" t="s">
        <v>137</v>
      </c>
      <c r="F27" s="9">
        <v>1</v>
      </c>
      <c r="G27" s="10">
        <v>300</v>
      </c>
      <c r="H27" s="5"/>
      <c r="I27" s="71">
        <f t="shared" si="2"/>
        <v>0</v>
      </c>
      <c r="J27" s="72"/>
      <c r="K27" s="105"/>
      <c r="L27" s="106"/>
      <c r="N27" s="54"/>
      <c r="O27" s="54"/>
    </row>
    <row r="28" spans="1:15" ht="75" customHeight="1" x14ac:dyDescent="0.25">
      <c r="A28" s="69">
        <v>5</v>
      </c>
      <c r="B28" s="144" t="s">
        <v>217</v>
      </c>
      <c r="C28" s="144"/>
      <c r="D28" s="144"/>
      <c r="E28" s="70" t="s">
        <v>137</v>
      </c>
      <c r="F28" s="9">
        <v>1</v>
      </c>
      <c r="G28" s="10">
        <v>320</v>
      </c>
      <c r="H28" s="5"/>
      <c r="I28" s="71">
        <f t="shared" si="2"/>
        <v>0</v>
      </c>
      <c r="J28" s="72"/>
      <c r="K28" s="73"/>
      <c r="L28" s="73"/>
      <c r="N28" s="54"/>
      <c r="O28" s="54"/>
    </row>
    <row r="29" spans="1:15" ht="75" customHeight="1" x14ac:dyDescent="0.25">
      <c r="A29" s="69">
        <v>6</v>
      </c>
      <c r="B29" s="144" t="s">
        <v>218</v>
      </c>
      <c r="C29" s="144"/>
      <c r="D29" s="144"/>
      <c r="E29" s="70" t="s">
        <v>137</v>
      </c>
      <c r="F29" s="9">
        <v>1</v>
      </c>
      <c r="G29" s="10">
        <v>340</v>
      </c>
      <c r="H29" s="5"/>
      <c r="I29" s="71">
        <f t="shared" si="2"/>
        <v>0</v>
      </c>
      <c r="J29" s="72"/>
      <c r="K29" s="73"/>
      <c r="L29" s="73"/>
      <c r="N29" s="54"/>
      <c r="O29" s="54"/>
    </row>
    <row r="30" spans="1:15" ht="75" customHeight="1" x14ac:dyDescent="0.25">
      <c r="A30" s="69">
        <v>7</v>
      </c>
      <c r="B30" s="144" t="s">
        <v>219</v>
      </c>
      <c r="C30" s="144"/>
      <c r="D30" s="144"/>
      <c r="E30" s="70" t="s">
        <v>138</v>
      </c>
      <c r="F30" s="9">
        <v>3</v>
      </c>
      <c r="G30" s="10">
        <v>500</v>
      </c>
      <c r="H30" s="5"/>
      <c r="I30" s="71">
        <f t="shared" si="2"/>
        <v>0</v>
      </c>
      <c r="J30" s="74"/>
      <c r="K30" s="73"/>
      <c r="L30" s="73"/>
      <c r="N30" s="54"/>
      <c r="O30" s="54"/>
    </row>
    <row r="31" spans="1:15" ht="75" customHeight="1" x14ac:dyDescent="0.25">
      <c r="A31" s="69">
        <v>8</v>
      </c>
      <c r="B31" s="144" t="s">
        <v>220</v>
      </c>
      <c r="C31" s="144"/>
      <c r="D31" s="144"/>
      <c r="E31" s="70"/>
      <c r="F31" s="9">
        <v>8</v>
      </c>
      <c r="G31" s="10">
        <v>300</v>
      </c>
      <c r="H31" s="5"/>
      <c r="I31" s="71">
        <f t="shared" si="2"/>
        <v>0</v>
      </c>
      <c r="J31" s="74"/>
      <c r="K31" s="73"/>
      <c r="L31" s="73"/>
      <c r="N31" s="54"/>
      <c r="O31" s="54"/>
    </row>
    <row r="32" spans="1:15" ht="75" customHeight="1" x14ac:dyDescent="0.25">
      <c r="A32" s="69">
        <v>9</v>
      </c>
      <c r="B32" s="147" t="s">
        <v>221</v>
      </c>
      <c r="C32" s="147"/>
      <c r="D32" s="147"/>
      <c r="E32" s="70"/>
      <c r="F32" s="9">
        <v>7</v>
      </c>
      <c r="G32" s="10">
        <v>400</v>
      </c>
      <c r="H32" s="5"/>
      <c r="I32" s="71">
        <f t="shared" si="2"/>
        <v>0</v>
      </c>
      <c r="J32" s="72"/>
      <c r="K32" s="73"/>
      <c r="L32" s="73"/>
      <c r="N32" s="54"/>
      <c r="O32" s="54"/>
    </row>
    <row r="33" spans="1:15" ht="75" customHeight="1" x14ac:dyDescent="0.25">
      <c r="A33" s="69">
        <v>10</v>
      </c>
      <c r="B33" s="144" t="s">
        <v>222</v>
      </c>
      <c r="C33" s="144"/>
      <c r="D33" s="144"/>
      <c r="E33" s="70" t="s">
        <v>139</v>
      </c>
      <c r="F33" s="9">
        <v>7</v>
      </c>
      <c r="G33" s="10">
        <v>800</v>
      </c>
      <c r="H33" s="5"/>
      <c r="I33" s="71">
        <f t="shared" si="2"/>
        <v>0</v>
      </c>
      <c r="J33" s="74"/>
      <c r="K33" s="73"/>
      <c r="L33" s="73"/>
      <c r="N33" s="54"/>
      <c r="O33" s="54"/>
    </row>
    <row r="34" spans="1:15" ht="75" customHeight="1" x14ac:dyDescent="0.25">
      <c r="A34" s="69">
        <v>11</v>
      </c>
      <c r="B34" s="144" t="s">
        <v>231</v>
      </c>
      <c r="C34" s="144"/>
      <c r="D34" s="144"/>
      <c r="E34" s="70" t="s">
        <v>139</v>
      </c>
      <c r="F34" s="9">
        <v>1</v>
      </c>
      <c r="G34" s="10">
        <v>820</v>
      </c>
      <c r="H34" s="5"/>
      <c r="I34" s="71">
        <f t="shared" si="2"/>
        <v>0</v>
      </c>
      <c r="J34" s="74"/>
      <c r="K34" s="73"/>
      <c r="L34" s="73"/>
      <c r="N34" s="54"/>
      <c r="O34" s="54"/>
    </row>
    <row r="35" spans="1:15" ht="75" customHeight="1" x14ac:dyDescent="0.25">
      <c r="A35" s="69">
        <v>12</v>
      </c>
      <c r="B35" s="144" t="s">
        <v>223</v>
      </c>
      <c r="C35" s="144"/>
      <c r="D35" s="144"/>
      <c r="E35" s="70" t="s">
        <v>140</v>
      </c>
      <c r="F35" s="9">
        <v>1</v>
      </c>
      <c r="G35" s="10">
        <v>4000</v>
      </c>
      <c r="H35" s="5"/>
      <c r="I35" s="71">
        <f t="shared" si="2"/>
        <v>0</v>
      </c>
      <c r="J35" s="74"/>
      <c r="K35" s="75"/>
      <c r="L35" s="75"/>
      <c r="N35" s="54"/>
      <c r="O35" s="54"/>
    </row>
    <row r="36" spans="1:15" ht="75" customHeight="1" x14ac:dyDescent="0.25">
      <c r="A36" s="69">
        <v>13</v>
      </c>
      <c r="B36" s="144" t="s">
        <v>232</v>
      </c>
      <c r="C36" s="144"/>
      <c r="D36" s="144"/>
      <c r="E36" s="70" t="s">
        <v>141</v>
      </c>
      <c r="F36" s="9">
        <v>1</v>
      </c>
      <c r="G36" s="10">
        <v>4000</v>
      </c>
      <c r="H36" s="5"/>
      <c r="I36" s="71">
        <f t="shared" si="2"/>
        <v>0</v>
      </c>
      <c r="J36" s="74"/>
      <c r="K36" s="75"/>
      <c r="L36" s="75"/>
      <c r="N36" s="54"/>
      <c r="O36" s="54"/>
    </row>
    <row r="37" spans="1:15" ht="75" customHeight="1" x14ac:dyDescent="0.25">
      <c r="A37" s="69">
        <v>14</v>
      </c>
      <c r="B37" s="144" t="s">
        <v>224</v>
      </c>
      <c r="C37" s="144"/>
      <c r="D37" s="144"/>
      <c r="E37" s="70" t="s">
        <v>142</v>
      </c>
      <c r="F37" s="9">
        <v>1</v>
      </c>
      <c r="G37" s="10">
        <v>2000</v>
      </c>
      <c r="H37" s="5"/>
      <c r="I37" s="71">
        <f t="shared" si="2"/>
        <v>0</v>
      </c>
      <c r="J37" s="74"/>
      <c r="K37" s="75"/>
      <c r="L37" s="75"/>
      <c r="N37" s="54"/>
      <c r="O37" s="54"/>
    </row>
    <row r="38" spans="1:15" ht="75" customHeight="1" x14ac:dyDescent="0.25">
      <c r="A38" s="69">
        <v>15</v>
      </c>
      <c r="B38" s="144" t="s">
        <v>225</v>
      </c>
      <c r="C38" s="144"/>
      <c r="D38" s="144"/>
      <c r="E38" s="70" t="s">
        <v>143</v>
      </c>
      <c r="F38" s="9">
        <v>1</v>
      </c>
      <c r="G38" s="10">
        <v>2000</v>
      </c>
      <c r="H38" s="5"/>
      <c r="I38" s="71">
        <f t="shared" si="2"/>
        <v>0</v>
      </c>
      <c r="J38" s="74"/>
      <c r="K38" s="75"/>
      <c r="L38" s="75"/>
      <c r="N38" s="54"/>
      <c r="O38" s="54"/>
    </row>
    <row r="39" spans="1:15" ht="140.25" customHeight="1" x14ac:dyDescent="0.25">
      <c r="A39" s="69">
        <v>16</v>
      </c>
      <c r="B39" s="144" t="s">
        <v>226</v>
      </c>
      <c r="C39" s="144"/>
      <c r="D39" s="144"/>
      <c r="E39" s="77" t="s">
        <v>236</v>
      </c>
      <c r="F39" s="9">
        <v>3</v>
      </c>
      <c r="G39" s="10">
        <v>5500</v>
      </c>
      <c r="H39" s="5"/>
      <c r="I39" s="71">
        <f t="shared" si="2"/>
        <v>0</v>
      </c>
      <c r="J39" s="72"/>
      <c r="K39" s="75"/>
      <c r="L39" s="75"/>
      <c r="N39" s="54"/>
      <c r="O39" s="54"/>
    </row>
    <row r="40" spans="1:15" ht="75" customHeight="1" x14ac:dyDescent="0.25">
      <c r="A40" s="69">
        <v>17</v>
      </c>
      <c r="B40" s="144" t="s">
        <v>227</v>
      </c>
      <c r="C40" s="144"/>
      <c r="D40" s="144"/>
      <c r="E40" s="70" t="s">
        <v>237</v>
      </c>
      <c r="F40" s="9">
        <v>1</v>
      </c>
      <c r="G40" s="10">
        <v>2000</v>
      </c>
      <c r="H40" s="5"/>
      <c r="I40" s="71">
        <f t="shared" si="2"/>
        <v>0</v>
      </c>
      <c r="J40" s="74"/>
      <c r="K40" s="75"/>
      <c r="L40" s="75"/>
      <c r="N40" s="54"/>
      <c r="O40" s="54"/>
    </row>
    <row r="41" spans="1:15" ht="84.75" customHeight="1" x14ac:dyDescent="0.25">
      <c r="A41" s="69">
        <v>18</v>
      </c>
      <c r="B41" s="144" t="s">
        <v>228</v>
      </c>
      <c r="C41" s="144"/>
      <c r="D41" s="144"/>
      <c r="E41" s="77" t="s">
        <v>233</v>
      </c>
      <c r="F41" s="9">
        <v>1</v>
      </c>
      <c r="G41" s="10">
        <v>1800</v>
      </c>
      <c r="H41" s="5"/>
      <c r="I41" s="71">
        <f t="shared" si="2"/>
        <v>0</v>
      </c>
      <c r="J41" s="72"/>
      <c r="K41" s="75"/>
      <c r="L41" s="75"/>
      <c r="N41" s="54"/>
      <c r="O41" s="54"/>
    </row>
    <row r="42" spans="1:15" ht="82.5" customHeight="1" x14ac:dyDescent="0.25">
      <c r="A42" s="69">
        <v>19</v>
      </c>
      <c r="B42" s="144" t="s">
        <v>191</v>
      </c>
      <c r="C42" s="144"/>
      <c r="D42" s="144"/>
      <c r="E42" s="70" t="s">
        <v>144</v>
      </c>
      <c r="F42" s="9">
        <v>1</v>
      </c>
      <c r="G42" s="10">
        <v>2000</v>
      </c>
      <c r="H42" s="5"/>
      <c r="I42" s="71">
        <f t="shared" si="2"/>
        <v>0</v>
      </c>
      <c r="J42" s="76"/>
      <c r="K42" s="75"/>
      <c r="L42" s="75"/>
      <c r="N42" s="54"/>
      <c r="O42" s="54"/>
    </row>
    <row r="43" spans="1:15" ht="82.5" customHeight="1" x14ac:dyDescent="0.25">
      <c r="A43" s="69">
        <v>20</v>
      </c>
      <c r="B43" s="144" t="s">
        <v>192</v>
      </c>
      <c r="C43" s="144"/>
      <c r="D43" s="144"/>
      <c r="E43" s="77" t="s">
        <v>238</v>
      </c>
      <c r="F43" s="9">
        <v>1</v>
      </c>
      <c r="G43" s="10">
        <v>2000</v>
      </c>
      <c r="H43" s="5"/>
      <c r="I43" s="71">
        <f t="shared" si="2"/>
        <v>0</v>
      </c>
      <c r="J43" s="72"/>
      <c r="K43" s="75"/>
      <c r="L43" s="75"/>
      <c r="N43" s="54"/>
      <c r="O43" s="54"/>
    </row>
    <row r="44" spans="1:15" ht="86.25" customHeight="1" x14ac:dyDescent="0.25">
      <c r="A44" s="69">
        <v>21</v>
      </c>
      <c r="B44" s="144" t="s">
        <v>241</v>
      </c>
      <c r="C44" s="144"/>
      <c r="D44" s="144"/>
      <c r="E44" s="77" t="s">
        <v>234</v>
      </c>
      <c r="F44" s="9">
        <v>1</v>
      </c>
      <c r="G44" s="10">
        <v>3000</v>
      </c>
      <c r="H44" s="5"/>
      <c r="I44" s="71">
        <f t="shared" si="2"/>
        <v>0</v>
      </c>
      <c r="J44" s="72"/>
      <c r="K44" s="75"/>
      <c r="L44" s="75"/>
      <c r="N44" s="54"/>
      <c r="O44" s="54"/>
    </row>
    <row r="45" spans="1:15" ht="75" customHeight="1" x14ac:dyDescent="0.25">
      <c r="A45" s="69">
        <v>22</v>
      </c>
      <c r="B45" s="144" t="s">
        <v>229</v>
      </c>
      <c r="C45" s="144"/>
      <c r="D45" s="144"/>
      <c r="E45" s="70" t="s">
        <v>145</v>
      </c>
      <c r="F45" s="9">
        <v>1</v>
      </c>
      <c r="G45" s="10">
        <v>2500</v>
      </c>
      <c r="H45" s="5"/>
      <c r="I45" s="71">
        <f t="shared" si="2"/>
        <v>0</v>
      </c>
      <c r="J45" s="72"/>
      <c r="K45" s="75"/>
      <c r="L45" s="75"/>
      <c r="N45" s="54"/>
      <c r="O45" s="54"/>
    </row>
    <row r="46" spans="1:15" ht="75" customHeight="1" x14ac:dyDescent="0.25">
      <c r="A46" s="69">
        <v>23</v>
      </c>
      <c r="B46" s="144" t="s">
        <v>230</v>
      </c>
      <c r="C46" s="144"/>
      <c r="D46" s="144"/>
      <c r="E46" s="70" t="s">
        <v>146</v>
      </c>
      <c r="F46" s="9">
        <v>1</v>
      </c>
      <c r="G46" s="10">
        <v>3000</v>
      </c>
      <c r="H46" s="5"/>
      <c r="I46" s="71">
        <f t="shared" si="2"/>
        <v>0</v>
      </c>
      <c r="J46" s="72"/>
      <c r="K46" s="75"/>
      <c r="L46" s="75"/>
      <c r="N46" s="54"/>
      <c r="O46" s="54"/>
    </row>
    <row r="47" spans="1:15" ht="87" customHeight="1" x14ac:dyDescent="0.25">
      <c r="A47" s="69">
        <v>24</v>
      </c>
      <c r="B47" s="144" t="s">
        <v>239</v>
      </c>
      <c r="C47" s="144"/>
      <c r="D47" s="144"/>
      <c r="E47" s="70" t="s">
        <v>147</v>
      </c>
      <c r="F47" s="9">
        <v>1</v>
      </c>
      <c r="G47" s="10">
        <v>4500</v>
      </c>
      <c r="H47" s="5"/>
      <c r="I47" s="71">
        <f t="shared" si="2"/>
        <v>0</v>
      </c>
      <c r="J47" s="72"/>
      <c r="K47" s="75"/>
      <c r="L47" s="75"/>
      <c r="N47" s="54"/>
      <c r="O47" s="54"/>
    </row>
    <row r="48" spans="1:15" ht="75" customHeight="1" x14ac:dyDescent="0.25">
      <c r="A48" s="69">
        <v>25</v>
      </c>
      <c r="B48" s="144" t="s">
        <v>195</v>
      </c>
      <c r="C48" s="144"/>
      <c r="D48" s="144"/>
      <c r="E48" s="70" t="s">
        <v>240</v>
      </c>
      <c r="F48" s="9">
        <v>1</v>
      </c>
      <c r="G48" s="10">
        <v>8500</v>
      </c>
      <c r="H48" s="5"/>
      <c r="I48" s="71">
        <f t="shared" si="2"/>
        <v>0</v>
      </c>
      <c r="J48" s="72"/>
      <c r="K48" s="75"/>
      <c r="L48" s="75"/>
      <c r="N48" s="54"/>
      <c r="O48" s="54"/>
    </row>
    <row r="49" spans="1:15" ht="75" customHeight="1" x14ac:dyDescent="0.25">
      <c r="A49" s="69">
        <v>26</v>
      </c>
      <c r="B49" s="144" t="s">
        <v>196</v>
      </c>
      <c r="C49" s="144"/>
      <c r="D49" s="144"/>
      <c r="E49" s="70"/>
      <c r="F49" s="9">
        <v>20</v>
      </c>
      <c r="G49" s="10">
        <v>200</v>
      </c>
      <c r="H49" s="5"/>
      <c r="I49" s="71">
        <f>ROUND(F49*H49,2)</f>
        <v>0</v>
      </c>
      <c r="J49" s="78"/>
      <c r="K49" s="75"/>
      <c r="L49" s="75"/>
      <c r="N49" s="54"/>
      <c r="O49" s="54"/>
    </row>
    <row r="50" spans="1:15" ht="75" customHeight="1" x14ac:dyDescent="0.25">
      <c r="A50" s="69">
        <v>27</v>
      </c>
      <c r="B50" s="144" t="s">
        <v>235</v>
      </c>
      <c r="C50" s="144"/>
      <c r="D50" s="144"/>
      <c r="E50" s="70"/>
      <c r="F50" s="9">
        <v>5</v>
      </c>
      <c r="G50" s="10">
        <v>600</v>
      </c>
      <c r="H50" s="5"/>
      <c r="I50" s="71">
        <f t="shared" si="2"/>
        <v>0</v>
      </c>
      <c r="J50" s="72"/>
      <c r="K50" s="75"/>
      <c r="L50" s="75"/>
      <c r="N50" s="54"/>
      <c r="O50" s="54"/>
    </row>
    <row r="51" spans="1:15" ht="19.899999999999999" customHeight="1" x14ac:dyDescent="0.25">
      <c r="A51" s="135" t="s">
        <v>242</v>
      </c>
      <c r="B51" s="136"/>
      <c r="C51" s="136"/>
      <c r="D51" s="136"/>
      <c r="E51" s="136"/>
      <c r="F51" s="136"/>
      <c r="G51" s="136"/>
      <c r="H51" s="137"/>
      <c r="I51" s="131">
        <f>SUM(I24:I50)</f>
        <v>0</v>
      </c>
      <c r="K51" s="75"/>
      <c r="L51" s="75"/>
      <c r="N51" s="54"/>
      <c r="O51" s="54"/>
    </row>
    <row r="52" spans="1:15" ht="19.899999999999999" customHeight="1" thickBot="1" x14ac:dyDescent="0.3">
      <c r="A52" s="138"/>
      <c r="B52" s="139"/>
      <c r="C52" s="139"/>
      <c r="D52" s="139"/>
      <c r="E52" s="139"/>
      <c r="F52" s="139"/>
      <c r="G52" s="139"/>
      <c r="H52" s="140"/>
      <c r="I52" s="132"/>
      <c r="K52" s="75"/>
      <c r="L52" s="75"/>
      <c r="N52" s="54"/>
      <c r="O52" s="54"/>
    </row>
    <row r="53" spans="1:15" ht="19.899999999999999" customHeight="1" thickBot="1" x14ac:dyDescent="0.3">
      <c r="A53" s="79"/>
      <c r="B53" s="79"/>
      <c r="C53" s="79"/>
      <c r="D53" s="79"/>
      <c r="E53" s="79"/>
      <c r="F53" s="79"/>
      <c r="G53" s="79"/>
      <c r="H53" s="79"/>
      <c r="I53" s="80"/>
      <c r="K53" s="75"/>
      <c r="L53" s="75"/>
      <c r="N53" s="54"/>
      <c r="O53" s="54"/>
    </row>
    <row r="54" spans="1:15" ht="36" customHeight="1" thickBot="1" x14ac:dyDescent="0.3">
      <c r="A54" s="133" t="s">
        <v>209</v>
      </c>
      <c r="B54" s="133"/>
      <c r="C54" s="133"/>
      <c r="D54" s="133"/>
      <c r="E54" s="133"/>
      <c r="F54" s="133"/>
      <c r="G54" s="133"/>
      <c r="H54" s="134"/>
      <c r="I54" s="81">
        <v>30720</v>
      </c>
      <c r="K54" s="75"/>
      <c r="L54" s="75"/>
      <c r="N54" s="54"/>
      <c r="O54" s="54"/>
    </row>
    <row r="55" spans="1:15" ht="19.899999999999999" customHeight="1" thickBot="1" x14ac:dyDescent="0.3">
      <c r="A55" s="79"/>
      <c r="B55" s="79"/>
      <c r="C55" s="79"/>
      <c r="D55" s="79"/>
      <c r="E55" s="79"/>
      <c r="F55" s="79"/>
      <c r="G55" s="79"/>
      <c r="H55" s="79"/>
      <c r="I55" s="80"/>
      <c r="K55" s="75"/>
      <c r="L55" s="75"/>
      <c r="N55" s="54"/>
      <c r="O55" s="54"/>
    </row>
    <row r="56" spans="1:15" ht="33" customHeight="1" thickBot="1" x14ac:dyDescent="0.3">
      <c r="A56" s="120" t="s">
        <v>6</v>
      </c>
      <c r="B56" s="120"/>
      <c r="C56" s="120"/>
      <c r="D56" s="120"/>
      <c r="E56" s="120"/>
      <c r="F56" s="120"/>
      <c r="G56" s="120"/>
      <c r="H56" s="121"/>
      <c r="I56" s="7">
        <f>IF(I20=0,0,I20+I51+I54)</f>
        <v>0</v>
      </c>
      <c r="K56" s="75"/>
      <c r="L56" s="75"/>
      <c r="N56" s="54"/>
      <c r="O56" s="54"/>
    </row>
    <row r="57" spans="1:15" ht="34.15" customHeight="1" thickBot="1" x14ac:dyDescent="0.3">
      <c r="A57" s="122" t="s">
        <v>7</v>
      </c>
      <c r="B57" s="122"/>
      <c r="C57" s="122"/>
      <c r="D57" s="122"/>
      <c r="E57" s="122"/>
      <c r="F57" s="122"/>
      <c r="G57" s="122"/>
      <c r="H57" s="123"/>
      <c r="I57" s="82" t="str">
        <f>IF(I20=0,"",ROUND(I56*0.21,2))</f>
        <v/>
      </c>
      <c r="K57" s="75"/>
      <c r="L57" s="75"/>
      <c r="N57" s="54"/>
      <c r="O57" s="54"/>
    </row>
    <row r="58" spans="1:15" ht="34.9" customHeight="1" thickBot="1" x14ac:dyDescent="0.3">
      <c r="A58" s="127" t="s">
        <v>8</v>
      </c>
      <c r="B58" s="128"/>
      <c r="C58" s="128"/>
      <c r="D58" s="128"/>
      <c r="E58" s="128"/>
      <c r="F58" s="128"/>
      <c r="G58" s="128"/>
      <c r="H58" s="129"/>
      <c r="I58" s="83" t="str">
        <f>IF(I20=0,"",I56+I57)</f>
        <v/>
      </c>
      <c r="K58" s="75"/>
      <c r="L58" s="75"/>
      <c r="N58" s="54"/>
      <c r="O58" s="54"/>
    </row>
    <row r="59" spans="1:15" x14ac:dyDescent="0.25">
      <c r="K59" s="75"/>
      <c r="L59" s="75"/>
      <c r="N59" s="54"/>
      <c r="O59" s="54"/>
    </row>
    <row r="60" spans="1:15" ht="19.899999999999999" customHeight="1" x14ac:dyDescent="0.25">
      <c r="A60" s="89" t="s">
        <v>202</v>
      </c>
      <c r="B60" s="90"/>
      <c r="C60" s="90"/>
      <c r="D60" s="90"/>
      <c r="E60" s="91"/>
      <c r="F60" s="99" t="s">
        <v>208</v>
      </c>
      <c r="G60" s="100"/>
      <c r="H60" s="8"/>
      <c r="K60" s="85"/>
      <c r="L60" s="85"/>
      <c r="N60" s="54"/>
      <c r="O60" s="54"/>
    </row>
    <row r="61" spans="1:15" ht="19.899999999999999" customHeight="1" x14ac:dyDescent="0.25">
      <c r="A61" s="92"/>
      <c r="B61" s="93"/>
      <c r="C61" s="93"/>
      <c r="D61" s="93"/>
      <c r="E61" s="94"/>
      <c r="F61" s="99" t="s">
        <v>203</v>
      </c>
      <c r="G61" s="100"/>
      <c r="H61" s="8"/>
      <c r="K61" s="85"/>
      <c r="L61" s="85"/>
      <c r="N61" s="54"/>
      <c r="O61" s="54"/>
    </row>
    <row r="62" spans="1:15" ht="19.899999999999999" customHeight="1" x14ac:dyDescent="0.25">
      <c r="A62" s="95"/>
      <c r="B62" s="93"/>
      <c r="C62" s="93"/>
      <c r="D62" s="93"/>
      <c r="E62" s="94"/>
      <c r="F62" s="99" t="s">
        <v>204</v>
      </c>
      <c r="G62" s="100"/>
      <c r="H62" s="8"/>
      <c r="K62" s="75"/>
      <c r="L62" s="75"/>
      <c r="N62" s="54"/>
      <c r="O62" s="54"/>
    </row>
    <row r="63" spans="1:15" ht="19.899999999999999" customHeight="1" x14ac:dyDescent="0.25">
      <c r="A63" s="95"/>
      <c r="B63" s="93"/>
      <c r="C63" s="93"/>
      <c r="D63" s="93"/>
      <c r="E63" s="94"/>
      <c r="F63" s="99" t="s">
        <v>205</v>
      </c>
      <c r="G63" s="100"/>
      <c r="H63" s="8"/>
      <c r="K63" s="75"/>
      <c r="L63" s="75"/>
      <c r="N63" s="54"/>
      <c r="O63" s="54"/>
    </row>
    <row r="64" spans="1:15" ht="19.899999999999999" customHeight="1" x14ac:dyDescent="0.25">
      <c r="A64" s="95"/>
      <c r="B64" s="93"/>
      <c r="C64" s="93"/>
      <c r="D64" s="93"/>
      <c r="E64" s="94"/>
      <c r="F64" s="99" t="s">
        <v>206</v>
      </c>
      <c r="G64" s="100"/>
      <c r="H64" s="8"/>
      <c r="N64" s="54"/>
      <c r="O64" s="54"/>
    </row>
    <row r="65" spans="1:15" ht="19.899999999999999" customHeight="1" x14ac:dyDescent="0.25">
      <c r="A65" s="96"/>
      <c r="B65" s="97"/>
      <c r="C65" s="97"/>
      <c r="D65" s="97"/>
      <c r="E65" s="98"/>
      <c r="F65" s="99" t="s">
        <v>207</v>
      </c>
      <c r="G65" s="100"/>
      <c r="H65" s="8"/>
      <c r="K65" s="75"/>
      <c r="L65" s="75"/>
      <c r="N65" s="54"/>
      <c r="O65" s="54"/>
    </row>
    <row r="66" spans="1:15" x14ac:dyDescent="0.25">
      <c r="K66" s="75"/>
      <c r="L66" s="75"/>
      <c r="N66" s="54"/>
      <c r="O66" s="54"/>
    </row>
    <row r="67" spans="1:15" x14ac:dyDescent="0.25">
      <c r="A67" s="119" t="s">
        <v>9</v>
      </c>
      <c r="B67" s="119"/>
      <c r="C67" s="119"/>
      <c r="D67" s="119"/>
      <c r="E67" s="119"/>
      <c r="F67" s="119"/>
      <c r="G67" s="119"/>
      <c r="H67" s="119"/>
      <c r="I67" s="119"/>
      <c r="N67" s="54"/>
      <c r="O67" s="54"/>
    </row>
    <row r="68" spans="1:15" x14ac:dyDescent="0.25">
      <c r="N68" s="54"/>
      <c r="O68" s="54"/>
    </row>
    <row r="69" spans="1:15" x14ac:dyDescent="0.25">
      <c r="N69" s="54"/>
      <c r="O69" s="54"/>
    </row>
    <row r="70" spans="1:15" x14ac:dyDescent="0.25">
      <c r="N70" s="54"/>
      <c r="O70" s="54"/>
    </row>
  </sheetData>
  <sheetProtection algorithmName="SHA-512" hashValue="NoFIgtTuqZKZeOxguelCSDEhJijrTpKD9g0sHPGt4g/b3gmJZaXQVItlYKTpGMOHos6pgJFJBYShF+JOQgN7vQ==" saltValue="5F/P+9nfY2dhl4I5ZCPL0w==" spinCount="100000" sheet="1" objects="1" scenarios="1"/>
  <mergeCells count="53">
    <mergeCell ref="K23:L27"/>
    <mergeCell ref="B46:D46"/>
    <mergeCell ref="B47:D47"/>
    <mergeCell ref="B48:D48"/>
    <mergeCell ref="B29:D29"/>
    <mergeCell ref="B30:D30"/>
    <mergeCell ref="B31:D31"/>
    <mergeCell ref="B32:D32"/>
    <mergeCell ref="B33:D33"/>
    <mergeCell ref="B34:D34"/>
    <mergeCell ref="B35:D35"/>
    <mergeCell ref="B37:D37"/>
    <mergeCell ref="B38:D38"/>
    <mergeCell ref="B39:D39"/>
    <mergeCell ref="B40:D40"/>
    <mergeCell ref="B36:D36"/>
    <mergeCell ref="B50:D50"/>
    <mergeCell ref="B41:D41"/>
    <mergeCell ref="B42:D42"/>
    <mergeCell ref="B43:D43"/>
    <mergeCell ref="B44:D44"/>
    <mergeCell ref="B45:D45"/>
    <mergeCell ref="B49:D49"/>
    <mergeCell ref="A67:I67"/>
    <mergeCell ref="A56:H56"/>
    <mergeCell ref="A57:H57"/>
    <mergeCell ref="A20:D20"/>
    <mergeCell ref="G20:H20"/>
    <mergeCell ref="A58:H58"/>
    <mergeCell ref="A22:I22"/>
    <mergeCell ref="I51:I52"/>
    <mergeCell ref="A54:H54"/>
    <mergeCell ref="A51:H52"/>
    <mergeCell ref="B23:D23"/>
    <mergeCell ref="B24:D24"/>
    <mergeCell ref="B25:D25"/>
    <mergeCell ref="B26:D26"/>
    <mergeCell ref="B27:D27"/>
    <mergeCell ref="B28:D28"/>
    <mergeCell ref="K5:L5"/>
    <mergeCell ref="K6:L19"/>
    <mergeCell ref="A1:I1"/>
    <mergeCell ref="A2:D2"/>
    <mergeCell ref="E2:I2"/>
    <mergeCell ref="A3:I3"/>
    <mergeCell ref="A4:I4"/>
    <mergeCell ref="A60:E65"/>
    <mergeCell ref="F60:G60"/>
    <mergeCell ref="F62:G62"/>
    <mergeCell ref="F63:G63"/>
    <mergeCell ref="F64:G64"/>
    <mergeCell ref="F65:G65"/>
    <mergeCell ref="F61:G61"/>
  </mergeCells>
  <phoneticPr fontId="15" type="noConversion"/>
  <dataValidations count="2">
    <dataValidation type="decimal" operator="greaterThan" allowBlank="1" showInputMessage="1" showErrorMessage="1" errorTitle="ERROR" error="El presupuesto total ofertado para cuotas arrendamiento debe ser inferior a 1.217.814,72" sqref="I20" xr:uid="{83A52AB0-978C-45B7-B522-61D658AC23DF}">
      <formula1>1217814.72</formula1>
    </dataValidation>
    <dataValidation type="decimal" operator="greaterThan" allowBlank="1" showInputMessage="1" errorTitle="Error en el importe ofertado" error="La cuota unitaria menusla ofertada debe ser igual o inferior a la cuota mensual unitaria máxima informada" sqref="G6:G19" xr:uid="{A1C1C17B-8D6F-45B3-B7E7-6E83E16E0A19}">
      <formula1>F6</formula1>
    </dataValidation>
  </dataValidation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0C5B7-C544-4D3C-B479-1654B769A132}">
  <dimension ref="A1:I109"/>
  <sheetViews>
    <sheetView zoomScale="130" zoomScaleNormal="130" workbookViewId="0">
      <selection activeCell="F19" sqref="F19"/>
    </sheetView>
  </sheetViews>
  <sheetFormatPr baseColWidth="10" defaultRowHeight="15" x14ac:dyDescent="0.25"/>
  <cols>
    <col min="1" max="1" width="14.28515625" customWidth="1"/>
    <col min="2" max="2" width="11.7109375" customWidth="1"/>
    <col min="3" max="3" width="36.7109375" customWidth="1"/>
    <col min="4" max="4" width="13.42578125" customWidth="1"/>
    <col min="5" max="5" width="15.42578125" customWidth="1"/>
    <col min="6" max="6" width="14.140625" customWidth="1"/>
    <col min="7" max="7" width="15.28515625" customWidth="1"/>
    <col min="8" max="9" width="16.28515625" customWidth="1"/>
  </cols>
  <sheetData>
    <row r="1" spans="1:9" ht="15.75" thickBot="1" x14ac:dyDescent="0.3">
      <c r="D1" s="11" t="s">
        <v>17</v>
      </c>
      <c r="E1" s="12"/>
      <c r="F1" s="12"/>
      <c r="G1" s="13"/>
      <c r="H1" s="11" t="s">
        <v>18</v>
      </c>
      <c r="I1" s="12"/>
    </row>
    <row r="2" spans="1:9" ht="15.75" thickBot="1" x14ac:dyDescent="0.3">
      <c r="A2" s="14" t="s">
        <v>19</v>
      </c>
      <c r="B2" s="15">
        <v>2</v>
      </c>
      <c r="E2" s="12"/>
      <c r="F2" s="12"/>
      <c r="G2" s="13"/>
      <c r="I2" s="12"/>
    </row>
    <row r="3" spans="1:9" ht="15.75" thickBot="1" x14ac:dyDescent="0.3">
      <c r="A3" s="150" t="s">
        <v>20</v>
      </c>
      <c r="B3" s="151"/>
      <c r="C3" s="152"/>
      <c r="D3" s="16">
        <f>SUM(G:G)</f>
        <v>1918117.4399999997</v>
      </c>
      <c r="E3" s="150" t="s">
        <v>21</v>
      </c>
      <c r="F3" s="151"/>
      <c r="G3" s="152"/>
      <c r="H3" s="16">
        <f>SUM(I:I)</f>
        <v>0</v>
      </c>
      <c r="I3" s="12"/>
    </row>
    <row r="4" spans="1:9" ht="15.75" thickBot="1" x14ac:dyDescent="0.3">
      <c r="A4" s="17" t="s">
        <v>22</v>
      </c>
      <c r="B4" s="18">
        <v>0</v>
      </c>
      <c r="C4" s="19" t="s">
        <v>23</v>
      </c>
      <c r="D4" s="20">
        <f>ROUND($D$3*B4,2)</f>
        <v>0</v>
      </c>
      <c r="E4" s="21" t="s">
        <v>24</v>
      </c>
      <c r="F4" s="22">
        <v>0</v>
      </c>
      <c r="G4" s="19" t="s">
        <v>23</v>
      </c>
      <c r="H4" s="20">
        <f>ROUND($H$3*F4,2)</f>
        <v>0</v>
      </c>
      <c r="I4" s="12"/>
    </row>
    <row r="5" spans="1:9" ht="15.75" thickBot="1" x14ac:dyDescent="0.3">
      <c r="A5" s="17" t="s">
        <v>25</v>
      </c>
      <c r="B5" s="18">
        <v>0</v>
      </c>
      <c r="C5" s="19" t="s">
        <v>26</v>
      </c>
      <c r="D5" s="20">
        <f>ROUND($D$3*B5,2)</f>
        <v>0</v>
      </c>
      <c r="E5" s="21" t="s">
        <v>27</v>
      </c>
      <c r="F5" s="22">
        <v>0</v>
      </c>
      <c r="G5" s="19" t="s">
        <v>26</v>
      </c>
      <c r="H5" s="20">
        <f>ROUND($H$3*F5,2)</f>
        <v>0</v>
      </c>
      <c r="I5" s="12"/>
    </row>
    <row r="6" spans="1:9" ht="15.75" thickBot="1" x14ac:dyDescent="0.3">
      <c r="A6" s="153" t="s">
        <v>28</v>
      </c>
      <c r="B6" s="154"/>
      <c r="C6" s="155"/>
      <c r="D6" s="20">
        <f>SUM(D3,D4,D5)</f>
        <v>1918117.4399999997</v>
      </c>
      <c r="E6" s="153" t="s">
        <v>29</v>
      </c>
      <c r="F6" s="154"/>
      <c r="G6" s="155"/>
      <c r="H6" s="20">
        <f>SUM(H3,H4,H5)</f>
        <v>0</v>
      </c>
      <c r="I6" s="12"/>
    </row>
    <row r="7" spans="1:9" ht="15.75" thickBot="1" x14ac:dyDescent="0.3">
      <c r="A7" s="23" t="s">
        <v>30</v>
      </c>
      <c r="B7" s="24">
        <v>0.21</v>
      </c>
      <c r="C7" s="19" t="s">
        <v>31</v>
      </c>
      <c r="D7" s="20">
        <f>ROUND($D$6*B7,2)</f>
        <v>402804.66</v>
      </c>
      <c r="E7" s="25" t="s">
        <v>30</v>
      </c>
      <c r="F7" s="26">
        <f>B7</f>
        <v>0.21</v>
      </c>
      <c r="G7" s="19" t="s">
        <v>31</v>
      </c>
      <c r="H7" s="20">
        <f>ROUND($H$6*F7,2)</f>
        <v>0</v>
      </c>
      <c r="I7" s="12"/>
    </row>
    <row r="8" spans="1:9" ht="15.75" thickBot="1" x14ac:dyDescent="0.3">
      <c r="A8" s="156" t="s">
        <v>32</v>
      </c>
      <c r="B8" s="157"/>
      <c r="C8" s="158"/>
      <c r="D8" s="27">
        <f>SUM(D6:D7)</f>
        <v>2320922.0999999996</v>
      </c>
      <c r="E8" s="156" t="s">
        <v>33</v>
      </c>
      <c r="F8" s="157"/>
      <c r="G8" s="158"/>
      <c r="H8" s="27">
        <f>SUM(H6:H7)</f>
        <v>0</v>
      </c>
      <c r="I8" s="12"/>
    </row>
    <row r="9" spans="1:9" ht="15.75" thickBot="1" x14ac:dyDescent="0.3">
      <c r="E9" s="12"/>
      <c r="F9" s="12"/>
      <c r="G9" s="13"/>
      <c r="I9" s="12"/>
    </row>
    <row r="10" spans="1:9" ht="15.75" thickBot="1" x14ac:dyDescent="0.3">
      <c r="A10" s="28"/>
      <c r="E10" s="12"/>
      <c r="F10" s="148" t="s">
        <v>34</v>
      </c>
      <c r="G10" s="149"/>
      <c r="H10" s="148" t="s">
        <v>35</v>
      </c>
      <c r="I10" s="149"/>
    </row>
    <row r="11" spans="1:9" x14ac:dyDescent="0.25">
      <c r="A11" s="29" t="s">
        <v>36</v>
      </c>
      <c r="B11" s="29" t="s">
        <v>37</v>
      </c>
      <c r="C11" s="29" t="s">
        <v>38</v>
      </c>
      <c r="D11" s="29" t="s">
        <v>39</v>
      </c>
      <c r="E11" s="30" t="s">
        <v>40</v>
      </c>
      <c r="F11" s="30" t="s">
        <v>41</v>
      </c>
      <c r="G11" s="29" t="s">
        <v>42</v>
      </c>
      <c r="H11" s="29" t="s">
        <v>43</v>
      </c>
      <c r="I11" s="29" t="s">
        <v>44</v>
      </c>
    </row>
    <row r="12" spans="1:9" x14ac:dyDescent="0.25">
      <c r="A12" s="31">
        <v>1</v>
      </c>
      <c r="B12" s="31"/>
      <c r="C12" s="31" t="s">
        <v>49</v>
      </c>
      <c r="D12" s="31"/>
      <c r="E12" s="32"/>
      <c r="F12" s="32"/>
      <c r="G12" s="31"/>
      <c r="H12" s="31"/>
      <c r="I12" s="31"/>
    </row>
    <row r="13" spans="1:9" ht="15.75" thickBot="1" x14ac:dyDescent="0.3">
      <c r="A13" s="31" t="s">
        <v>48</v>
      </c>
      <c r="B13" s="31"/>
      <c r="C13" s="31" t="s">
        <v>50</v>
      </c>
      <c r="D13" s="31"/>
      <c r="E13" s="32"/>
      <c r="F13" s="32"/>
      <c r="G13" s="31"/>
      <c r="H13" s="31"/>
      <c r="I13" s="31"/>
    </row>
    <row r="14" spans="1:9" ht="15.75" thickTop="1" x14ac:dyDescent="0.25">
      <c r="A14" s="33"/>
      <c r="B14" s="34" t="s">
        <v>128</v>
      </c>
      <c r="C14" t="s">
        <v>54</v>
      </c>
      <c r="D14" s="35" t="s">
        <v>117</v>
      </c>
      <c r="E14" s="36">
        <v>48</v>
      </c>
      <c r="F14" s="36">
        <f>'RFQ LOTE 2'!$F$6</f>
        <v>512.91</v>
      </c>
      <c r="G14" s="37">
        <f>ROUND(E14*F14,2)</f>
        <v>24619.68</v>
      </c>
      <c r="H14" s="38">
        <f>'RFQ LOTE 2'!$G$6</f>
        <v>0</v>
      </c>
      <c r="I14" s="39">
        <f>ROUND(H14*E14,2)</f>
        <v>0</v>
      </c>
    </row>
    <row r="15" spans="1:9" x14ac:dyDescent="0.25">
      <c r="A15" s="33"/>
      <c r="B15" t="s">
        <v>119</v>
      </c>
      <c r="C15" t="s">
        <v>59</v>
      </c>
      <c r="D15" s="35" t="s">
        <v>117</v>
      </c>
      <c r="E15" s="36">
        <v>48</v>
      </c>
      <c r="F15" s="36">
        <f>'RFQ LOTE 2'!$F$7</f>
        <v>473.57</v>
      </c>
      <c r="G15" s="37">
        <f t="shared" ref="G15:G77" si="0">ROUND(E15*F15,2)</f>
        <v>22731.360000000001</v>
      </c>
      <c r="H15" s="38">
        <f>'RFQ LOTE 2'!$G$7</f>
        <v>0</v>
      </c>
      <c r="I15" s="39">
        <f t="shared" ref="I15:I77" si="1">ROUND(H15*E15,2)</f>
        <v>0</v>
      </c>
    </row>
    <row r="16" spans="1:9" x14ac:dyDescent="0.25">
      <c r="A16" s="33"/>
      <c r="B16" t="s">
        <v>119</v>
      </c>
      <c r="C16" t="s">
        <v>55</v>
      </c>
      <c r="D16" s="35" t="s">
        <v>117</v>
      </c>
      <c r="E16" s="36">
        <v>48</v>
      </c>
      <c r="F16" s="36">
        <f>'RFQ LOTE 2'!$F$7</f>
        <v>473.57</v>
      </c>
      <c r="G16" s="37">
        <f t="shared" si="0"/>
        <v>22731.360000000001</v>
      </c>
      <c r="H16" s="38">
        <f>'RFQ LOTE 2'!$G$7</f>
        <v>0</v>
      </c>
      <c r="I16" s="39">
        <f t="shared" si="1"/>
        <v>0</v>
      </c>
    </row>
    <row r="17" spans="1:9" x14ac:dyDescent="0.25">
      <c r="A17" s="33"/>
      <c r="B17" t="s">
        <v>119</v>
      </c>
      <c r="C17" t="s">
        <v>60</v>
      </c>
      <c r="D17" s="35" t="s">
        <v>117</v>
      </c>
      <c r="E17" s="36">
        <v>48</v>
      </c>
      <c r="F17" s="36">
        <f>'RFQ LOTE 2'!$F$7</f>
        <v>473.57</v>
      </c>
      <c r="G17" s="37">
        <f t="shared" si="0"/>
        <v>22731.360000000001</v>
      </c>
      <c r="H17" s="38">
        <f>'RFQ LOTE 2'!$G$7</f>
        <v>0</v>
      </c>
      <c r="I17" s="39">
        <f t="shared" si="1"/>
        <v>0</v>
      </c>
    </row>
    <row r="18" spans="1:9" x14ac:dyDescent="0.25">
      <c r="A18" s="33"/>
      <c r="B18" t="s">
        <v>119</v>
      </c>
      <c r="C18" t="s">
        <v>56</v>
      </c>
      <c r="D18" s="35" t="s">
        <v>117</v>
      </c>
      <c r="E18" s="36">
        <v>48</v>
      </c>
      <c r="F18" s="36">
        <f>'RFQ LOTE 2'!$F$7</f>
        <v>473.57</v>
      </c>
      <c r="G18" s="37">
        <f t="shared" si="0"/>
        <v>22731.360000000001</v>
      </c>
      <c r="H18" s="38">
        <f>'RFQ LOTE 2'!$G$7</f>
        <v>0</v>
      </c>
      <c r="I18" s="39">
        <f t="shared" si="1"/>
        <v>0</v>
      </c>
    </row>
    <row r="19" spans="1:9" x14ac:dyDescent="0.25">
      <c r="A19" s="33"/>
      <c r="B19" t="s">
        <v>119</v>
      </c>
      <c r="C19" t="s">
        <v>57</v>
      </c>
      <c r="D19" s="35" t="s">
        <v>117</v>
      </c>
      <c r="E19" s="36">
        <v>48</v>
      </c>
      <c r="F19" s="36">
        <f>'RFQ LOTE 2'!$F$7</f>
        <v>473.57</v>
      </c>
      <c r="G19" s="37">
        <f t="shared" si="0"/>
        <v>22731.360000000001</v>
      </c>
      <c r="H19" s="38">
        <f>'RFQ LOTE 2'!$G$7</f>
        <v>0</v>
      </c>
      <c r="I19" s="39">
        <f t="shared" si="1"/>
        <v>0</v>
      </c>
    </row>
    <row r="20" spans="1:9" x14ac:dyDescent="0.25">
      <c r="A20" s="33"/>
      <c r="B20" t="s">
        <v>119</v>
      </c>
      <c r="C20" t="s">
        <v>61</v>
      </c>
      <c r="D20" s="35" t="s">
        <v>117</v>
      </c>
      <c r="E20" s="36">
        <v>48</v>
      </c>
      <c r="F20" s="36">
        <f>'RFQ LOTE 2'!$F$7</f>
        <v>473.57</v>
      </c>
      <c r="G20" s="37">
        <f t="shared" si="0"/>
        <v>22731.360000000001</v>
      </c>
      <c r="H20" s="38">
        <f>'RFQ LOTE 2'!$G$7</f>
        <v>0</v>
      </c>
      <c r="I20" s="39">
        <f t="shared" si="1"/>
        <v>0</v>
      </c>
    </row>
    <row r="21" spans="1:9" x14ac:dyDescent="0.25">
      <c r="A21" s="33"/>
      <c r="B21" t="s">
        <v>119</v>
      </c>
      <c r="C21" t="s">
        <v>62</v>
      </c>
      <c r="D21" s="35" t="s">
        <v>117</v>
      </c>
      <c r="E21" s="36">
        <v>48</v>
      </c>
      <c r="F21" s="36">
        <f>'RFQ LOTE 2'!$F$7</f>
        <v>473.57</v>
      </c>
      <c r="G21" s="37">
        <f t="shared" si="0"/>
        <v>22731.360000000001</v>
      </c>
      <c r="H21" s="38">
        <f>'RFQ LOTE 2'!$G$7</f>
        <v>0</v>
      </c>
      <c r="I21" s="39">
        <f t="shared" si="1"/>
        <v>0</v>
      </c>
    </row>
    <row r="22" spans="1:9" x14ac:dyDescent="0.25">
      <c r="A22" s="33"/>
      <c r="B22" t="s">
        <v>119</v>
      </c>
      <c r="C22" t="s">
        <v>58</v>
      </c>
      <c r="D22" s="35" t="s">
        <v>117</v>
      </c>
      <c r="E22" s="36">
        <v>48</v>
      </c>
      <c r="F22" s="36">
        <f>'RFQ LOTE 2'!$F$7</f>
        <v>473.57</v>
      </c>
      <c r="G22" s="37">
        <f t="shared" si="0"/>
        <v>22731.360000000001</v>
      </c>
      <c r="H22" s="38">
        <f>'RFQ LOTE 2'!$G$7</f>
        <v>0</v>
      </c>
      <c r="I22" s="39">
        <f t="shared" si="1"/>
        <v>0</v>
      </c>
    </row>
    <row r="23" spans="1:9" x14ac:dyDescent="0.25">
      <c r="A23" s="33"/>
      <c r="B23" t="s">
        <v>119</v>
      </c>
      <c r="C23" t="s">
        <v>63</v>
      </c>
      <c r="D23" s="35" t="s">
        <v>117</v>
      </c>
      <c r="E23" s="36">
        <v>48</v>
      </c>
      <c r="F23" s="36">
        <f>'RFQ LOTE 2'!$F$7</f>
        <v>473.57</v>
      </c>
      <c r="G23" s="37">
        <f t="shared" si="0"/>
        <v>22731.360000000001</v>
      </c>
      <c r="H23" s="38">
        <f>'RFQ LOTE 2'!$G$7</f>
        <v>0</v>
      </c>
      <c r="I23" s="39">
        <f t="shared" si="1"/>
        <v>0</v>
      </c>
    </row>
    <row r="24" spans="1:9" x14ac:dyDescent="0.25">
      <c r="A24" s="33"/>
      <c r="B24" t="s">
        <v>119</v>
      </c>
      <c r="C24" t="s">
        <v>64</v>
      </c>
      <c r="D24" s="35" t="s">
        <v>117</v>
      </c>
      <c r="E24" s="36">
        <v>48</v>
      </c>
      <c r="F24" s="36">
        <f>'RFQ LOTE 2'!$F$7</f>
        <v>473.57</v>
      </c>
      <c r="G24" s="37">
        <f t="shared" si="0"/>
        <v>22731.360000000001</v>
      </c>
      <c r="H24" s="38">
        <f>'RFQ LOTE 2'!$G$7</f>
        <v>0</v>
      </c>
      <c r="I24" s="39">
        <f t="shared" si="1"/>
        <v>0</v>
      </c>
    </row>
    <row r="25" spans="1:9" x14ac:dyDescent="0.25">
      <c r="A25" s="33"/>
      <c r="B25" t="s">
        <v>129</v>
      </c>
      <c r="C25" t="s">
        <v>65</v>
      </c>
      <c r="D25" s="35" t="s">
        <v>117</v>
      </c>
      <c r="E25" s="36">
        <v>48</v>
      </c>
      <c r="F25" s="36">
        <f>'RFQ LOTE 2'!$F$8</f>
        <v>483.57</v>
      </c>
      <c r="G25" s="37">
        <f t="shared" si="0"/>
        <v>23211.360000000001</v>
      </c>
      <c r="H25" s="38">
        <f>'RFQ LOTE 2'!$G$8</f>
        <v>0</v>
      </c>
      <c r="I25" s="39">
        <f t="shared" si="1"/>
        <v>0</v>
      </c>
    </row>
    <row r="26" spans="1:9" x14ac:dyDescent="0.25">
      <c r="A26" s="33"/>
      <c r="B26" t="s">
        <v>129</v>
      </c>
      <c r="C26" t="s">
        <v>66</v>
      </c>
      <c r="D26" s="35" t="s">
        <v>117</v>
      </c>
      <c r="E26" s="36">
        <v>48</v>
      </c>
      <c r="F26" s="36">
        <f>'RFQ LOTE 2'!$F$8</f>
        <v>483.57</v>
      </c>
      <c r="G26" s="37">
        <f t="shared" si="0"/>
        <v>23211.360000000001</v>
      </c>
      <c r="H26" s="38">
        <f>'RFQ LOTE 2'!$G$8</f>
        <v>0</v>
      </c>
      <c r="I26" s="39">
        <f t="shared" si="1"/>
        <v>0</v>
      </c>
    </row>
    <row r="27" spans="1:9" x14ac:dyDescent="0.25">
      <c r="A27" s="33"/>
      <c r="B27" t="s">
        <v>120</v>
      </c>
      <c r="C27" t="s">
        <v>67</v>
      </c>
      <c r="D27" s="35" t="s">
        <v>117</v>
      </c>
      <c r="E27" s="36">
        <v>48</v>
      </c>
      <c r="F27" s="36">
        <f>'RFQ LOTE 2'!$F$9</f>
        <v>532.1</v>
      </c>
      <c r="G27" s="37">
        <f t="shared" si="0"/>
        <v>25540.799999999999</v>
      </c>
      <c r="H27" s="38">
        <f>'RFQ LOTE 2'!$G$9</f>
        <v>0</v>
      </c>
      <c r="I27" s="39">
        <f t="shared" si="1"/>
        <v>0</v>
      </c>
    </row>
    <row r="28" spans="1:9" x14ac:dyDescent="0.25">
      <c r="A28" s="33"/>
      <c r="B28" t="s">
        <v>120</v>
      </c>
      <c r="C28" t="s">
        <v>68</v>
      </c>
      <c r="D28" s="35" t="s">
        <v>117</v>
      </c>
      <c r="E28" s="36">
        <v>48</v>
      </c>
      <c r="F28" s="36">
        <f>'RFQ LOTE 2'!$F$9</f>
        <v>532.1</v>
      </c>
      <c r="G28" s="37">
        <f t="shared" si="0"/>
        <v>25540.799999999999</v>
      </c>
      <c r="H28" s="38">
        <f>'RFQ LOTE 2'!$G$9</f>
        <v>0</v>
      </c>
      <c r="I28" s="39">
        <f t="shared" si="1"/>
        <v>0</v>
      </c>
    </row>
    <row r="29" spans="1:9" x14ac:dyDescent="0.25">
      <c r="A29" s="33"/>
      <c r="B29" t="s">
        <v>130</v>
      </c>
      <c r="C29" t="s">
        <v>69</v>
      </c>
      <c r="D29" s="35" t="s">
        <v>117</v>
      </c>
      <c r="E29" s="36">
        <v>48</v>
      </c>
      <c r="F29" s="36">
        <f>'RFQ LOTE 2'!$F$10</f>
        <v>583.05999999999995</v>
      </c>
      <c r="G29" s="37">
        <f t="shared" si="0"/>
        <v>27986.880000000001</v>
      </c>
      <c r="H29" s="38">
        <f>'RFQ LOTE 2'!$G$10</f>
        <v>0</v>
      </c>
      <c r="I29" s="39">
        <f t="shared" si="1"/>
        <v>0</v>
      </c>
    </row>
    <row r="30" spans="1:9" x14ac:dyDescent="0.25">
      <c r="A30" s="33"/>
      <c r="B30" t="s">
        <v>130</v>
      </c>
      <c r="C30" t="s">
        <v>70</v>
      </c>
      <c r="D30" s="35" t="s">
        <v>117</v>
      </c>
      <c r="E30" s="36">
        <v>48</v>
      </c>
      <c r="F30" s="36">
        <f>'RFQ LOTE 2'!$F$10</f>
        <v>583.05999999999995</v>
      </c>
      <c r="G30" s="37">
        <f t="shared" si="0"/>
        <v>27986.880000000001</v>
      </c>
      <c r="H30" s="38">
        <f>'RFQ LOTE 2'!$G$10</f>
        <v>0</v>
      </c>
      <c r="I30" s="39">
        <f t="shared" si="1"/>
        <v>0</v>
      </c>
    </row>
    <row r="31" spans="1:9" x14ac:dyDescent="0.25">
      <c r="A31" s="33"/>
      <c r="B31" t="s">
        <v>251</v>
      </c>
      <c r="C31" t="s">
        <v>71</v>
      </c>
      <c r="D31" s="35" t="s">
        <v>117</v>
      </c>
      <c r="E31" s="36">
        <v>48</v>
      </c>
      <c r="F31" s="36">
        <f>'RFQ LOTE 2'!$F$11</f>
        <v>558.05999999999995</v>
      </c>
      <c r="G31" s="37">
        <f t="shared" si="0"/>
        <v>26786.880000000001</v>
      </c>
      <c r="H31" s="38">
        <f>'RFQ LOTE 2'!$G$11</f>
        <v>0</v>
      </c>
      <c r="I31" s="39">
        <f t="shared" si="1"/>
        <v>0</v>
      </c>
    </row>
    <row r="32" spans="1:9" x14ac:dyDescent="0.25">
      <c r="A32" s="33"/>
      <c r="B32" t="s">
        <v>131</v>
      </c>
      <c r="C32" t="s">
        <v>72</v>
      </c>
      <c r="D32" s="35" t="s">
        <v>117</v>
      </c>
      <c r="E32" s="36">
        <v>48</v>
      </c>
      <c r="F32" s="36">
        <f>'RFQ LOTE 2'!$F$12</f>
        <v>611.14</v>
      </c>
      <c r="G32" s="37">
        <f t="shared" si="0"/>
        <v>29334.720000000001</v>
      </c>
      <c r="H32" s="38">
        <f>'RFQ LOTE 2'!$G$12</f>
        <v>0</v>
      </c>
      <c r="I32" s="39">
        <f t="shared" si="1"/>
        <v>0</v>
      </c>
    </row>
    <row r="33" spans="1:9" x14ac:dyDescent="0.25">
      <c r="A33" s="33"/>
      <c r="B33" t="s">
        <v>131</v>
      </c>
      <c r="C33" t="s">
        <v>73</v>
      </c>
      <c r="D33" s="35" t="s">
        <v>117</v>
      </c>
      <c r="E33" s="36">
        <v>48</v>
      </c>
      <c r="F33" s="36">
        <f>'RFQ LOTE 2'!$F$12</f>
        <v>611.14</v>
      </c>
      <c r="G33" s="37">
        <f t="shared" si="0"/>
        <v>29334.720000000001</v>
      </c>
      <c r="H33" s="38">
        <f>'RFQ LOTE 2'!$G$12</f>
        <v>0</v>
      </c>
      <c r="I33" s="39">
        <f t="shared" si="1"/>
        <v>0</v>
      </c>
    </row>
    <row r="34" spans="1:9" x14ac:dyDescent="0.25">
      <c r="A34" s="33"/>
      <c r="B34" t="s">
        <v>131</v>
      </c>
      <c r="C34" t="s">
        <v>74</v>
      </c>
      <c r="D34" s="35" t="s">
        <v>117</v>
      </c>
      <c r="E34" s="36">
        <v>48</v>
      </c>
      <c r="F34" s="36">
        <f>'RFQ LOTE 2'!$F$12</f>
        <v>611.14</v>
      </c>
      <c r="G34" s="37">
        <f t="shared" si="0"/>
        <v>29334.720000000001</v>
      </c>
      <c r="H34" s="38">
        <f>'RFQ LOTE 2'!$G$12</f>
        <v>0</v>
      </c>
      <c r="I34" s="39">
        <f t="shared" si="1"/>
        <v>0</v>
      </c>
    </row>
    <row r="35" spans="1:9" x14ac:dyDescent="0.25">
      <c r="A35" s="33"/>
      <c r="B35" t="s">
        <v>131</v>
      </c>
      <c r="C35" t="s">
        <v>75</v>
      </c>
      <c r="D35" s="35" t="s">
        <v>117</v>
      </c>
      <c r="E35" s="36">
        <v>48</v>
      </c>
      <c r="F35" s="36">
        <f>'RFQ LOTE 2'!$F$12</f>
        <v>611.14</v>
      </c>
      <c r="G35" s="37">
        <f t="shared" si="0"/>
        <v>29334.720000000001</v>
      </c>
      <c r="H35" s="38">
        <f>'RFQ LOTE 2'!$G$12</f>
        <v>0</v>
      </c>
      <c r="I35" s="39">
        <f t="shared" si="1"/>
        <v>0</v>
      </c>
    </row>
    <row r="36" spans="1:9" x14ac:dyDescent="0.25">
      <c r="A36" s="33"/>
      <c r="B36" t="s">
        <v>131</v>
      </c>
      <c r="C36" t="s">
        <v>76</v>
      </c>
      <c r="D36" s="35" t="s">
        <v>117</v>
      </c>
      <c r="E36" s="36">
        <v>48</v>
      </c>
      <c r="F36" s="36">
        <f>'RFQ LOTE 2'!$F$12</f>
        <v>611.14</v>
      </c>
      <c r="G36" s="37">
        <f t="shared" si="0"/>
        <v>29334.720000000001</v>
      </c>
      <c r="H36" s="38">
        <f>'RFQ LOTE 2'!$G$12</f>
        <v>0</v>
      </c>
      <c r="I36" s="39">
        <f t="shared" si="1"/>
        <v>0</v>
      </c>
    </row>
    <row r="37" spans="1:9" x14ac:dyDescent="0.25">
      <c r="A37" s="33"/>
      <c r="B37" t="s">
        <v>131</v>
      </c>
      <c r="C37" t="s">
        <v>77</v>
      </c>
      <c r="D37" s="35" t="s">
        <v>117</v>
      </c>
      <c r="E37" s="36">
        <v>48</v>
      </c>
      <c r="F37" s="36">
        <f>'RFQ LOTE 2'!$F$12</f>
        <v>611.14</v>
      </c>
      <c r="G37" s="37">
        <f t="shared" si="0"/>
        <v>29334.720000000001</v>
      </c>
      <c r="H37" s="38">
        <f>'RFQ LOTE 2'!$G$12</f>
        <v>0</v>
      </c>
      <c r="I37" s="39">
        <f t="shared" si="1"/>
        <v>0</v>
      </c>
    </row>
    <row r="38" spans="1:9" x14ac:dyDescent="0.25">
      <c r="A38" s="33"/>
      <c r="B38" t="s">
        <v>131</v>
      </c>
      <c r="C38" t="s">
        <v>78</v>
      </c>
      <c r="D38" s="35" t="s">
        <v>117</v>
      </c>
      <c r="E38" s="36">
        <v>48</v>
      </c>
      <c r="F38" s="36">
        <f>'RFQ LOTE 2'!$F$12</f>
        <v>611.14</v>
      </c>
      <c r="G38" s="37">
        <f t="shared" si="0"/>
        <v>29334.720000000001</v>
      </c>
      <c r="H38" s="38">
        <f>'RFQ LOTE 2'!$G$12</f>
        <v>0</v>
      </c>
      <c r="I38" s="39">
        <f t="shared" si="1"/>
        <v>0</v>
      </c>
    </row>
    <row r="39" spans="1:9" x14ac:dyDescent="0.25">
      <c r="A39" s="33"/>
      <c r="B39" t="s">
        <v>131</v>
      </c>
      <c r="C39" t="s">
        <v>79</v>
      </c>
      <c r="D39" s="35" t="s">
        <v>117</v>
      </c>
      <c r="E39" s="36">
        <v>48</v>
      </c>
      <c r="F39" s="36">
        <f>'RFQ LOTE 2'!$F$12</f>
        <v>611.14</v>
      </c>
      <c r="G39" s="37">
        <f t="shared" si="0"/>
        <v>29334.720000000001</v>
      </c>
      <c r="H39" s="38">
        <f>'RFQ LOTE 2'!$G$12</f>
        <v>0</v>
      </c>
      <c r="I39" s="39">
        <f t="shared" si="1"/>
        <v>0</v>
      </c>
    </row>
    <row r="40" spans="1:9" x14ac:dyDescent="0.25">
      <c r="A40" s="33"/>
      <c r="B40" t="s">
        <v>131</v>
      </c>
      <c r="C40" t="s">
        <v>80</v>
      </c>
      <c r="D40" s="35" t="s">
        <v>117</v>
      </c>
      <c r="E40" s="36">
        <v>48</v>
      </c>
      <c r="F40" s="36">
        <f>'RFQ LOTE 2'!$F$12</f>
        <v>611.14</v>
      </c>
      <c r="G40" s="37">
        <f t="shared" si="0"/>
        <v>29334.720000000001</v>
      </c>
      <c r="H40" s="38">
        <f>'RFQ LOTE 2'!$G$12</f>
        <v>0</v>
      </c>
      <c r="I40" s="39">
        <f t="shared" si="1"/>
        <v>0</v>
      </c>
    </row>
    <row r="41" spans="1:9" x14ac:dyDescent="0.25">
      <c r="A41" s="33"/>
      <c r="B41" t="s">
        <v>131</v>
      </c>
      <c r="C41" t="s">
        <v>81</v>
      </c>
      <c r="D41" s="35" t="s">
        <v>117</v>
      </c>
      <c r="E41" s="36">
        <v>48</v>
      </c>
      <c r="F41" s="36">
        <f>'RFQ LOTE 2'!$F$12</f>
        <v>611.14</v>
      </c>
      <c r="G41" s="37">
        <f t="shared" si="0"/>
        <v>29334.720000000001</v>
      </c>
      <c r="H41" s="38">
        <f>'RFQ LOTE 2'!$G$12</f>
        <v>0</v>
      </c>
      <c r="I41" s="39">
        <f t="shared" si="1"/>
        <v>0</v>
      </c>
    </row>
    <row r="42" spans="1:9" x14ac:dyDescent="0.25">
      <c r="A42" s="33"/>
      <c r="B42" t="s">
        <v>131</v>
      </c>
      <c r="C42" t="s">
        <v>82</v>
      </c>
      <c r="D42" s="35" t="s">
        <v>117</v>
      </c>
      <c r="E42" s="36">
        <v>48</v>
      </c>
      <c r="F42" s="36">
        <f>'RFQ LOTE 2'!$F$12</f>
        <v>611.14</v>
      </c>
      <c r="G42" s="37">
        <f t="shared" si="0"/>
        <v>29334.720000000001</v>
      </c>
      <c r="H42" s="38">
        <f>'RFQ LOTE 2'!$G$12</f>
        <v>0</v>
      </c>
      <c r="I42" s="39">
        <f t="shared" si="1"/>
        <v>0</v>
      </c>
    </row>
    <row r="43" spans="1:9" x14ac:dyDescent="0.25">
      <c r="A43" s="33"/>
      <c r="B43" t="s">
        <v>131</v>
      </c>
      <c r="C43" t="s">
        <v>83</v>
      </c>
      <c r="D43" s="35" t="s">
        <v>117</v>
      </c>
      <c r="E43" s="36">
        <v>48</v>
      </c>
      <c r="F43" s="36">
        <f>'RFQ LOTE 2'!$F$12</f>
        <v>611.14</v>
      </c>
      <c r="G43" s="37">
        <f t="shared" si="0"/>
        <v>29334.720000000001</v>
      </c>
      <c r="H43" s="38">
        <f>'RFQ LOTE 2'!$G$12</f>
        <v>0</v>
      </c>
      <c r="I43" s="39">
        <f t="shared" si="1"/>
        <v>0</v>
      </c>
    </row>
    <row r="44" spans="1:9" x14ac:dyDescent="0.25">
      <c r="A44" s="33"/>
      <c r="B44" t="s">
        <v>131</v>
      </c>
      <c r="C44" t="s">
        <v>84</v>
      </c>
      <c r="D44" s="35" t="s">
        <v>117</v>
      </c>
      <c r="E44" s="36">
        <v>48</v>
      </c>
      <c r="F44" s="36">
        <f>'RFQ LOTE 2'!$F$12</f>
        <v>611.14</v>
      </c>
      <c r="G44" s="37">
        <f t="shared" si="0"/>
        <v>29334.720000000001</v>
      </c>
      <c r="H44" s="38">
        <f>'RFQ LOTE 2'!$G$12</f>
        <v>0</v>
      </c>
      <c r="I44" s="39">
        <f t="shared" si="1"/>
        <v>0</v>
      </c>
    </row>
    <row r="45" spans="1:9" x14ac:dyDescent="0.25">
      <c r="A45" s="33"/>
      <c r="B45" t="s">
        <v>131</v>
      </c>
      <c r="C45" t="s">
        <v>85</v>
      </c>
      <c r="D45" s="35" t="s">
        <v>117</v>
      </c>
      <c r="E45" s="36">
        <v>48</v>
      </c>
      <c r="F45" s="36">
        <f>'RFQ LOTE 2'!$F$12</f>
        <v>611.14</v>
      </c>
      <c r="G45" s="37">
        <f t="shared" si="0"/>
        <v>29334.720000000001</v>
      </c>
      <c r="H45" s="38">
        <f>'RFQ LOTE 2'!$G$12</f>
        <v>0</v>
      </c>
      <c r="I45" s="39">
        <f t="shared" si="1"/>
        <v>0</v>
      </c>
    </row>
    <row r="46" spans="1:9" x14ac:dyDescent="0.25">
      <c r="A46" s="33"/>
      <c r="B46" t="s">
        <v>122</v>
      </c>
      <c r="C46" t="s">
        <v>86</v>
      </c>
      <c r="D46" s="35" t="s">
        <v>117</v>
      </c>
      <c r="E46" s="36">
        <v>48</v>
      </c>
      <c r="F46" s="36">
        <f>'RFQ LOTE 2'!$F$13</f>
        <v>604.54</v>
      </c>
      <c r="G46" s="37">
        <f t="shared" si="0"/>
        <v>29017.919999999998</v>
      </c>
      <c r="H46" s="38">
        <f>'RFQ LOTE 2'!$G$13</f>
        <v>0</v>
      </c>
      <c r="I46" s="39">
        <f t="shared" si="1"/>
        <v>0</v>
      </c>
    </row>
    <row r="47" spans="1:9" x14ac:dyDescent="0.25">
      <c r="A47" s="33"/>
      <c r="B47" t="s">
        <v>122</v>
      </c>
      <c r="C47" t="s">
        <v>87</v>
      </c>
      <c r="D47" s="35" t="s">
        <v>117</v>
      </c>
      <c r="E47" s="36">
        <v>48</v>
      </c>
      <c r="F47" s="36">
        <f>'RFQ LOTE 2'!$F$13</f>
        <v>604.54</v>
      </c>
      <c r="G47" s="37">
        <f t="shared" si="0"/>
        <v>29017.919999999998</v>
      </c>
      <c r="H47" s="38">
        <f>'RFQ LOTE 2'!$G$13</f>
        <v>0</v>
      </c>
      <c r="I47" s="39">
        <f t="shared" si="1"/>
        <v>0</v>
      </c>
    </row>
    <row r="48" spans="1:9" x14ac:dyDescent="0.25">
      <c r="A48" s="33"/>
      <c r="B48" t="s">
        <v>132</v>
      </c>
      <c r="C48" t="s">
        <v>88</v>
      </c>
      <c r="D48" s="35" t="s">
        <v>117</v>
      </c>
      <c r="E48" s="36">
        <v>48</v>
      </c>
      <c r="F48" s="36">
        <f>'RFQ LOTE 2'!$F$14</f>
        <v>627.87</v>
      </c>
      <c r="G48" s="37">
        <f t="shared" si="0"/>
        <v>30137.759999999998</v>
      </c>
      <c r="H48" s="38">
        <f>'RFQ LOTE 2'!$G$14</f>
        <v>0</v>
      </c>
      <c r="I48" s="39">
        <f t="shared" si="1"/>
        <v>0</v>
      </c>
    </row>
    <row r="49" spans="1:9" x14ac:dyDescent="0.25">
      <c r="A49" s="33"/>
      <c r="B49" t="s">
        <v>132</v>
      </c>
      <c r="C49" t="s">
        <v>89</v>
      </c>
      <c r="D49" s="35" t="s">
        <v>117</v>
      </c>
      <c r="E49" s="36">
        <v>48</v>
      </c>
      <c r="F49" s="36">
        <f>'RFQ LOTE 2'!$F$14</f>
        <v>627.87</v>
      </c>
      <c r="G49" s="37">
        <f t="shared" si="0"/>
        <v>30137.759999999998</v>
      </c>
      <c r="H49" s="38">
        <f>'RFQ LOTE 2'!$G$14</f>
        <v>0</v>
      </c>
      <c r="I49" s="39">
        <f t="shared" si="1"/>
        <v>0</v>
      </c>
    </row>
    <row r="50" spans="1:9" x14ac:dyDescent="0.25">
      <c r="A50" s="33"/>
      <c r="B50" t="s">
        <v>132</v>
      </c>
      <c r="C50" t="s">
        <v>90</v>
      </c>
      <c r="D50" s="35" t="s">
        <v>117</v>
      </c>
      <c r="E50" s="36">
        <v>48</v>
      </c>
      <c r="F50" s="36">
        <f>'RFQ LOTE 2'!$F$14</f>
        <v>627.87</v>
      </c>
      <c r="G50" s="37">
        <f t="shared" si="0"/>
        <v>30137.759999999998</v>
      </c>
      <c r="H50" s="38">
        <f>'RFQ LOTE 2'!$G$14</f>
        <v>0</v>
      </c>
      <c r="I50" s="39">
        <f t="shared" si="1"/>
        <v>0</v>
      </c>
    </row>
    <row r="51" spans="1:9" x14ac:dyDescent="0.25">
      <c r="A51" s="33"/>
      <c r="B51" t="s">
        <v>132</v>
      </c>
      <c r="C51" t="s">
        <v>91</v>
      </c>
      <c r="D51" s="35" t="s">
        <v>117</v>
      </c>
      <c r="E51" s="36">
        <v>48</v>
      </c>
      <c r="F51" s="36">
        <f>'RFQ LOTE 2'!$F$14</f>
        <v>627.87</v>
      </c>
      <c r="G51" s="37">
        <f t="shared" si="0"/>
        <v>30137.759999999998</v>
      </c>
      <c r="H51" s="38">
        <f>'RFQ LOTE 2'!$G$14</f>
        <v>0</v>
      </c>
      <c r="I51" s="39">
        <f t="shared" si="1"/>
        <v>0</v>
      </c>
    </row>
    <row r="52" spans="1:9" x14ac:dyDescent="0.25">
      <c r="A52" s="33"/>
      <c r="B52" t="s">
        <v>132</v>
      </c>
      <c r="C52" t="s">
        <v>92</v>
      </c>
      <c r="D52" s="35" t="s">
        <v>117</v>
      </c>
      <c r="E52" s="36">
        <v>48</v>
      </c>
      <c r="F52" s="36">
        <f>'RFQ LOTE 2'!$F$14</f>
        <v>627.87</v>
      </c>
      <c r="G52" s="37">
        <f t="shared" si="0"/>
        <v>30137.759999999998</v>
      </c>
      <c r="H52" s="38">
        <f>'RFQ LOTE 2'!$G$14</f>
        <v>0</v>
      </c>
      <c r="I52" s="39">
        <f t="shared" si="1"/>
        <v>0</v>
      </c>
    </row>
    <row r="53" spans="1:9" x14ac:dyDescent="0.25">
      <c r="A53" s="33"/>
      <c r="B53" t="s">
        <v>123</v>
      </c>
      <c r="C53" t="s">
        <v>93</v>
      </c>
      <c r="D53" s="35" t="s">
        <v>117</v>
      </c>
      <c r="E53" s="36">
        <v>48</v>
      </c>
      <c r="F53" s="36">
        <f>'RFQ LOTE 2'!$F$15</f>
        <v>595.63</v>
      </c>
      <c r="G53" s="37">
        <f t="shared" si="0"/>
        <v>28590.240000000002</v>
      </c>
      <c r="H53" s="38">
        <f>'RFQ LOTE 2'!$G$15</f>
        <v>0</v>
      </c>
      <c r="I53" s="39">
        <f t="shared" si="1"/>
        <v>0</v>
      </c>
    </row>
    <row r="54" spans="1:9" x14ac:dyDescent="0.25">
      <c r="A54" s="33"/>
      <c r="B54" t="s">
        <v>123</v>
      </c>
      <c r="C54" t="s">
        <v>94</v>
      </c>
      <c r="D54" s="35" t="s">
        <v>117</v>
      </c>
      <c r="E54" s="36">
        <v>48</v>
      </c>
      <c r="F54" s="36">
        <f>'RFQ LOTE 2'!$F$15</f>
        <v>595.63</v>
      </c>
      <c r="G54" s="37">
        <f t="shared" si="0"/>
        <v>28590.240000000002</v>
      </c>
      <c r="H54" s="38">
        <f>'RFQ LOTE 2'!$G$15</f>
        <v>0</v>
      </c>
      <c r="I54" s="39">
        <f t="shared" si="1"/>
        <v>0</v>
      </c>
    </row>
    <row r="55" spans="1:9" x14ac:dyDescent="0.25">
      <c r="A55" s="33"/>
      <c r="B55" t="s">
        <v>123</v>
      </c>
      <c r="C55" t="s">
        <v>95</v>
      </c>
      <c r="D55" s="35" t="s">
        <v>117</v>
      </c>
      <c r="E55" s="36">
        <v>48</v>
      </c>
      <c r="F55" s="36">
        <f>'RFQ LOTE 2'!$F$15</f>
        <v>595.63</v>
      </c>
      <c r="G55" s="37">
        <f t="shared" si="0"/>
        <v>28590.240000000002</v>
      </c>
      <c r="H55" s="38">
        <f>'RFQ LOTE 2'!$G$15</f>
        <v>0</v>
      </c>
      <c r="I55" s="39">
        <f t="shared" si="1"/>
        <v>0</v>
      </c>
    </row>
    <row r="56" spans="1:9" x14ac:dyDescent="0.25">
      <c r="A56" s="33"/>
      <c r="B56" t="s">
        <v>123</v>
      </c>
      <c r="C56" t="s">
        <v>96</v>
      </c>
      <c r="D56" s="35" t="s">
        <v>117</v>
      </c>
      <c r="E56" s="36">
        <v>48</v>
      </c>
      <c r="F56" s="36">
        <f>'RFQ LOTE 2'!$F$15</f>
        <v>595.63</v>
      </c>
      <c r="G56" s="37">
        <f t="shared" si="0"/>
        <v>28590.240000000002</v>
      </c>
      <c r="H56" s="38">
        <f>'RFQ LOTE 2'!$G$15</f>
        <v>0</v>
      </c>
      <c r="I56" s="39">
        <f t="shared" si="1"/>
        <v>0</v>
      </c>
    </row>
    <row r="57" spans="1:9" x14ac:dyDescent="0.25">
      <c r="A57" s="33"/>
      <c r="B57" t="s">
        <v>123</v>
      </c>
      <c r="C57" t="s">
        <v>97</v>
      </c>
      <c r="D57" s="35" t="s">
        <v>117</v>
      </c>
      <c r="E57" s="36">
        <v>48</v>
      </c>
      <c r="F57" s="36">
        <f>'RFQ LOTE 2'!$F$15</f>
        <v>595.63</v>
      </c>
      <c r="G57" s="37">
        <f t="shared" si="0"/>
        <v>28590.240000000002</v>
      </c>
      <c r="H57" s="38">
        <f>'RFQ LOTE 2'!$G$15</f>
        <v>0</v>
      </c>
      <c r="I57" s="39">
        <f t="shared" si="1"/>
        <v>0</v>
      </c>
    </row>
    <row r="58" spans="1:9" x14ac:dyDescent="0.25">
      <c r="A58" s="33"/>
      <c r="B58" t="s">
        <v>123</v>
      </c>
      <c r="C58" t="s">
        <v>98</v>
      </c>
      <c r="D58" s="35" t="s">
        <v>117</v>
      </c>
      <c r="E58" s="36">
        <v>48</v>
      </c>
      <c r="F58" s="36">
        <f>'RFQ LOTE 2'!$F$15</f>
        <v>595.63</v>
      </c>
      <c r="G58" s="37">
        <f t="shared" ref="G58:G69" si="2">ROUND(E58*F58,2)</f>
        <v>28590.240000000002</v>
      </c>
      <c r="H58" s="38">
        <f>'RFQ LOTE 2'!$G$15</f>
        <v>0</v>
      </c>
      <c r="I58" s="39">
        <f t="shared" ref="I58:I69" si="3">ROUND(H58*E58,2)</f>
        <v>0</v>
      </c>
    </row>
    <row r="59" spans="1:9" x14ac:dyDescent="0.25">
      <c r="A59" s="33"/>
      <c r="B59" t="s">
        <v>123</v>
      </c>
      <c r="C59" t="s">
        <v>99</v>
      </c>
      <c r="D59" s="35" t="s">
        <v>117</v>
      </c>
      <c r="E59" s="36">
        <v>48</v>
      </c>
      <c r="F59" s="36">
        <f>'RFQ LOTE 2'!$F$15</f>
        <v>595.63</v>
      </c>
      <c r="G59" s="37">
        <f t="shared" si="2"/>
        <v>28590.240000000002</v>
      </c>
      <c r="H59" s="38">
        <f>'RFQ LOTE 2'!$G$15</f>
        <v>0</v>
      </c>
      <c r="I59" s="39">
        <f t="shared" si="3"/>
        <v>0</v>
      </c>
    </row>
    <row r="60" spans="1:9" x14ac:dyDescent="0.25">
      <c r="A60" s="33"/>
      <c r="B60" t="s">
        <v>123</v>
      </c>
      <c r="C60" t="s">
        <v>100</v>
      </c>
      <c r="D60" s="35" t="s">
        <v>117</v>
      </c>
      <c r="E60" s="36">
        <v>48</v>
      </c>
      <c r="F60" s="36">
        <f>'RFQ LOTE 2'!$F$15</f>
        <v>595.63</v>
      </c>
      <c r="G60" s="37">
        <f t="shared" si="2"/>
        <v>28590.240000000002</v>
      </c>
      <c r="H60" s="38">
        <f>'RFQ LOTE 2'!$G$15</f>
        <v>0</v>
      </c>
      <c r="I60" s="39">
        <f t="shared" si="3"/>
        <v>0</v>
      </c>
    </row>
    <row r="61" spans="1:9" x14ac:dyDescent="0.25">
      <c r="A61" s="33"/>
      <c r="B61" t="s">
        <v>123</v>
      </c>
      <c r="C61" t="s">
        <v>101</v>
      </c>
      <c r="D61" s="35" t="s">
        <v>117</v>
      </c>
      <c r="E61" s="36">
        <v>48</v>
      </c>
      <c r="F61" s="36">
        <f>'RFQ LOTE 2'!$F$15</f>
        <v>595.63</v>
      </c>
      <c r="G61" s="37">
        <f t="shared" si="2"/>
        <v>28590.240000000002</v>
      </c>
      <c r="H61" s="38">
        <f>'RFQ LOTE 2'!$G$15</f>
        <v>0</v>
      </c>
      <c r="I61" s="39">
        <f t="shared" si="3"/>
        <v>0</v>
      </c>
    </row>
    <row r="62" spans="1:9" x14ac:dyDescent="0.25">
      <c r="A62" s="33"/>
      <c r="B62" t="s">
        <v>123</v>
      </c>
      <c r="C62" t="s">
        <v>102</v>
      </c>
      <c r="D62" s="35" t="s">
        <v>117</v>
      </c>
      <c r="E62" s="36">
        <v>48</v>
      </c>
      <c r="F62" s="36">
        <f>'RFQ LOTE 2'!$F$15</f>
        <v>595.63</v>
      </c>
      <c r="G62" s="37">
        <f t="shared" si="2"/>
        <v>28590.240000000002</v>
      </c>
      <c r="H62" s="38">
        <f>'RFQ LOTE 2'!$G$15</f>
        <v>0</v>
      </c>
      <c r="I62" s="39">
        <f t="shared" si="3"/>
        <v>0</v>
      </c>
    </row>
    <row r="63" spans="1:9" x14ac:dyDescent="0.25">
      <c r="A63" s="33"/>
      <c r="B63" t="s">
        <v>123</v>
      </c>
      <c r="C63" t="s">
        <v>103</v>
      </c>
      <c r="D63" s="35" t="s">
        <v>117</v>
      </c>
      <c r="E63" s="36">
        <v>48</v>
      </c>
      <c r="F63" s="36">
        <f>'RFQ LOTE 2'!$F$15</f>
        <v>595.63</v>
      </c>
      <c r="G63" s="37">
        <f t="shared" si="2"/>
        <v>28590.240000000002</v>
      </c>
      <c r="H63" s="38">
        <f>'RFQ LOTE 2'!$G$15</f>
        <v>0</v>
      </c>
      <c r="I63" s="39">
        <f t="shared" si="3"/>
        <v>0</v>
      </c>
    </row>
    <row r="64" spans="1:9" x14ac:dyDescent="0.25">
      <c r="A64" s="33"/>
      <c r="B64" t="s">
        <v>133</v>
      </c>
      <c r="C64" t="s">
        <v>104</v>
      </c>
      <c r="D64" s="35" t="s">
        <v>117</v>
      </c>
      <c r="E64" s="36">
        <v>48</v>
      </c>
      <c r="F64" s="36">
        <f>'RFQ LOTE 2'!$F$16</f>
        <v>618.96</v>
      </c>
      <c r="G64" s="37">
        <f t="shared" si="2"/>
        <v>29710.080000000002</v>
      </c>
      <c r="H64" s="38">
        <f>'RFQ LOTE 2'!$G$16</f>
        <v>0</v>
      </c>
      <c r="I64" s="39">
        <f t="shared" si="3"/>
        <v>0</v>
      </c>
    </row>
    <row r="65" spans="1:9" x14ac:dyDescent="0.25">
      <c r="A65" s="33"/>
      <c r="B65" t="s">
        <v>133</v>
      </c>
      <c r="C65" t="s">
        <v>105</v>
      </c>
      <c r="D65" s="35" t="s">
        <v>117</v>
      </c>
      <c r="E65" s="36">
        <v>48</v>
      </c>
      <c r="F65" s="36">
        <f>'RFQ LOTE 2'!$F$16</f>
        <v>618.96</v>
      </c>
      <c r="G65" s="37">
        <f t="shared" si="2"/>
        <v>29710.080000000002</v>
      </c>
      <c r="H65" s="38">
        <f>'RFQ LOTE 2'!$G$16</f>
        <v>0</v>
      </c>
      <c r="I65" s="39">
        <f t="shared" si="3"/>
        <v>0</v>
      </c>
    </row>
    <row r="66" spans="1:9" x14ac:dyDescent="0.25">
      <c r="A66" s="33"/>
      <c r="B66" t="s">
        <v>133</v>
      </c>
      <c r="C66" t="s">
        <v>106</v>
      </c>
      <c r="D66" s="35" t="s">
        <v>117</v>
      </c>
      <c r="E66" s="36">
        <v>48</v>
      </c>
      <c r="F66" s="36">
        <f>'RFQ LOTE 2'!$F$16</f>
        <v>618.96</v>
      </c>
      <c r="G66" s="37">
        <f t="shared" si="2"/>
        <v>29710.080000000002</v>
      </c>
      <c r="H66" s="38">
        <f>'RFQ LOTE 2'!$G$16</f>
        <v>0</v>
      </c>
      <c r="I66" s="39">
        <f t="shared" si="3"/>
        <v>0</v>
      </c>
    </row>
    <row r="67" spans="1:9" x14ac:dyDescent="0.25">
      <c r="A67" s="33"/>
      <c r="B67" t="s">
        <v>133</v>
      </c>
      <c r="C67" t="s">
        <v>107</v>
      </c>
      <c r="D67" s="35" t="s">
        <v>117</v>
      </c>
      <c r="E67" s="36">
        <v>48</v>
      </c>
      <c r="F67" s="36">
        <f>'RFQ LOTE 2'!$F$16</f>
        <v>618.96</v>
      </c>
      <c r="G67" s="37">
        <f t="shared" si="2"/>
        <v>29710.080000000002</v>
      </c>
      <c r="H67" s="38">
        <f>'RFQ LOTE 2'!$G$16</f>
        <v>0</v>
      </c>
      <c r="I67" s="39">
        <f t="shared" si="3"/>
        <v>0</v>
      </c>
    </row>
    <row r="68" spans="1:9" x14ac:dyDescent="0.25">
      <c r="A68" s="33"/>
      <c r="B68" t="s">
        <v>133</v>
      </c>
      <c r="C68" t="s">
        <v>108</v>
      </c>
      <c r="D68" s="35" t="s">
        <v>117</v>
      </c>
      <c r="E68" s="36">
        <v>48</v>
      </c>
      <c r="F68" s="36">
        <f>'RFQ LOTE 2'!$F$16</f>
        <v>618.96</v>
      </c>
      <c r="G68" s="37">
        <f t="shared" si="2"/>
        <v>29710.080000000002</v>
      </c>
      <c r="H68" s="38">
        <f>'RFQ LOTE 2'!$G$16</f>
        <v>0</v>
      </c>
      <c r="I68" s="39">
        <f t="shared" si="3"/>
        <v>0</v>
      </c>
    </row>
    <row r="69" spans="1:9" x14ac:dyDescent="0.25">
      <c r="A69" s="33"/>
      <c r="B69" t="s">
        <v>133</v>
      </c>
      <c r="C69" t="s">
        <v>109</v>
      </c>
      <c r="D69" s="35" t="s">
        <v>117</v>
      </c>
      <c r="E69" s="36">
        <v>48</v>
      </c>
      <c r="F69" s="36">
        <f>'RFQ LOTE 2'!$F$16</f>
        <v>618.96</v>
      </c>
      <c r="G69" s="37">
        <f t="shared" si="2"/>
        <v>29710.080000000002</v>
      </c>
      <c r="H69" s="38">
        <f>'RFQ LOTE 2'!$G$16</f>
        <v>0</v>
      </c>
      <c r="I69" s="39">
        <f t="shared" si="3"/>
        <v>0</v>
      </c>
    </row>
    <row r="70" spans="1:9" x14ac:dyDescent="0.25">
      <c r="A70" s="33"/>
      <c r="B70" t="s">
        <v>133</v>
      </c>
      <c r="C70" t="s">
        <v>243</v>
      </c>
      <c r="D70" s="35" t="s">
        <v>117</v>
      </c>
      <c r="E70" s="36">
        <v>48</v>
      </c>
      <c r="F70" s="36">
        <f>'RFQ LOTE 2'!$F$16</f>
        <v>618.96</v>
      </c>
      <c r="G70" s="37">
        <f t="shared" si="0"/>
        <v>29710.080000000002</v>
      </c>
      <c r="H70" s="38">
        <f>'RFQ LOTE 2'!$G$16</f>
        <v>0</v>
      </c>
      <c r="I70" s="39">
        <f t="shared" si="1"/>
        <v>0</v>
      </c>
    </row>
    <row r="71" spans="1:9" x14ac:dyDescent="0.25">
      <c r="A71" s="33"/>
      <c r="B71" t="s">
        <v>133</v>
      </c>
      <c r="C71" t="s">
        <v>244</v>
      </c>
      <c r="D71" s="35" t="s">
        <v>117</v>
      </c>
      <c r="E71" s="36">
        <v>48</v>
      </c>
      <c r="F71" s="36">
        <f>'RFQ LOTE 2'!$F$16</f>
        <v>618.96</v>
      </c>
      <c r="G71" s="37">
        <f t="shared" si="0"/>
        <v>29710.080000000002</v>
      </c>
      <c r="H71" s="38">
        <f>'RFQ LOTE 2'!$G$16</f>
        <v>0</v>
      </c>
      <c r="I71" s="39">
        <f t="shared" si="1"/>
        <v>0</v>
      </c>
    </row>
    <row r="72" spans="1:9" x14ac:dyDescent="0.25">
      <c r="A72" s="33"/>
      <c r="B72" t="s">
        <v>134</v>
      </c>
      <c r="C72" t="s">
        <v>245</v>
      </c>
      <c r="D72" s="35" t="s">
        <v>117</v>
      </c>
      <c r="E72" s="36">
        <v>48</v>
      </c>
      <c r="F72" s="36">
        <f>'RFQ LOTE 2'!$F$17</f>
        <v>637.84</v>
      </c>
      <c r="G72" s="37">
        <f t="shared" si="0"/>
        <v>30616.32</v>
      </c>
      <c r="H72" s="38">
        <f>'RFQ LOTE 2'!$G$17</f>
        <v>0</v>
      </c>
      <c r="I72" s="39">
        <f t="shared" si="1"/>
        <v>0</v>
      </c>
    </row>
    <row r="73" spans="1:9" x14ac:dyDescent="0.25">
      <c r="A73" s="33"/>
      <c r="B73" t="s">
        <v>134</v>
      </c>
      <c r="C73" t="s">
        <v>246</v>
      </c>
      <c r="D73" s="35" t="s">
        <v>117</v>
      </c>
      <c r="E73" s="36">
        <v>48</v>
      </c>
      <c r="F73" s="36">
        <f>'RFQ LOTE 2'!$F$17</f>
        <v>637.84</v>
      </c>
      <c r="G73" s="37">
        <f t="shared" si="0"/>
        <v>30616.32</v>
      </c>
      <c r="H73" s="38">
        <f>'RFQ LOTE 2'!$G$17</f>
        <v>0</v>
      </c>
      <c r="I73" s="39">
        <f t="shared" si="1"/>
        <v>0</v>
      </c>
    </row>
    <row r="74" spans="1:9" x14ac:dyDescent="0.25">
      <c r="A74" s="33"/>
      <c r="B74" t="s">
        <v>126</v>
      </c>
      <c r="C74" t="s">
        <v>247</v>
      </c>
      <c r="D74" s="35" t="s">
        <v>117</v>
      </c>
      <c r="E74" s="36">
        <v>48</v>
      </c>
      <c r="F74" s="36">
        <f>'RFQ LOTE 2'!$F$18</f>
        <v>793.93</v>
      </c>
      <c r="G74" s="37">
        <f t="shared" si="0"/>
        <v>38108.639999999999</v>
      </c>
      <c r="H74" s="38">
        <f>'RFQ LOTE 2'!$G$18</f>
        <v>0</v>
      </c>
      <c r="I74" s="39">
        <f t="shared" si="1"/>
        <v>0</v>
      </c>
    </row>
    <row r="75" spans="1:9" x14ac:dyDescent="0.25">
      <c r="A75" s="33"/>
      <c r="B75" t="s">
        <v>127</v>
      </c>
      <c r="C75" t="s">
        <v>248</v>
      </c>
      <c r="D75" s="35" t="s">
        <v>117</v>
      </c>
      <c r="E75" s="36">
        <v>48</v>
      </c>
      <c r="F75" s="36">
        <f>'RFQ LOTE 2'!$F$19</f>
        <v>658.43</v>
      </c>
      <c r="G75" s="37">
        <f t="shared" si="0"/>
        <v>31604.639999999999</v>
      </c>
      <c r="H75" s="38">
        <f>'RFQ LOTE 2'!$G$19</f>
        <v>0</v>
      </c>
      <c r="I75" s="39">
        <f t="shared" si="1"/>
        <v>0</v>
      </c>
    </row>
    <row r="76" spans="1:9" x14ac:dyDescent="0.25">
      <c r="A76" s="33"/>
      <c r="B76" t="s">
        <v>127</v>
      </c>
      <c r="C76" t="s">
        <v>249</v>
      </c>
      <c r="D76" s="35" t="s">
        <v>117</v>
      </c>
      <c r="E76" s="36">
        <v>48</v>
      </c>
      <c r="F76" s="36">
        <f>'RFQ LOTE 2'!$F$19</f>
        <v>658.43</v>
      </c>
      <c r="G76" s="37">
        <f t="shared" si="0"/>
        <v>31604.639999999999</v>
      </c>
      <c r="H76" s="38">
        <f>'RFQ LOTE 2'!$G$19</f>
        <v>0</v>
      </c>
      <c r="I76" s="39">
        <f t="shared" si="1"/>
        <v>0</v>
      </c>
    </row>
    <row r="77" spans="1:9" x14ac:dyDescent="0.25">
      <c r="A77" s="33"/>
      <c r="B77" t="s">
        <v>127</v>
      </c>
      <c r="C77" t="s">
        <v>250</v>
      </c>
      <c r="D77" s="35" t="s">
        <v>117</v>
      </c>
      <c r="E77" s="36">
        <v>48</v>
      </c>
      <c r="F77" s="36">
        <f>'RFQ LOTE 2'!$F$19</f>
        <v>658.43</v>
      </c>
      <c r="G77" s="37">
        <f t="shared" si="0"/>
        <v>31604.639999999999</v>
      </c>
      <c r="H77" s="38">
        <f>'RFQ LOTE 2'!$G$19</f>
        <v>0</v>
      </c>
      <c r="I77" s="39">
        <f t="shared" si="1"/>
        <v>0</v>
      </c>
    </row>
    <row r="78" spans="1:9" x14ac:dyDescent="0.25">
      <c r="A78" s="31" t="s">
        <v>47</v>
      </c>
      <c r="B78" s="31"/>
      <c r="C78" s="31" t="s">
        <v>111</v>
      </c>
      <c r="I78" s="36"/>
    </row>
    <row r="79" spans="1:9" ht="56.25" x14ac:dyDescent="0.25">
      <c r="A79" s="33"/>
      <c r="B79" s="88" t="s">
        <v>148</v>
      </c>
      <c r="C79" s="40" t="s">
        <v>256</v>
      </c>
      <c r="D79" s="35" t="s">
        <v>45</v>
      </c>
      <c r="E79" s="36">
        <f>'RFQ LOTE 2'!F24</f>
        <v>7</v>
      </c>
      <c r="F79" s="36">
        <f>'RFQ LOTE 2'!G24</f>
        <v>400</v>
      </c>
      <c r="G79" s="37">
        <f>ROUND(E79*F79,2)</f>
        <v>2800</v>
      </c>
      <c r="H79" s="38">
        <f>'RFQ LOTE 2'!H24</f>
        <v>0</v>
      </c>
      <c r="I79" s="39">
        <f>ROUND(E79*H79,2)</f>
        <v>0</v>
      </c>
    </row>
    <row r="80" spans="1:9" ht="56.25" x14ac:dyDescent="0.25">
      <c r="B80" s="88" t="s">
        <v>149</v>
      </c>
      <c r="C80" s="40" t="s">
        <v>176</v>
      </c>
      <c r="D80" s="35" t="s">
        <v>45</v>
      </c>
      <c r="E80" s="36">
        <f>'RFQ LOTE 2'!F25</f>
        <v>15</v>
      </c>
      <c r="F80" s="36">
        <f>'RFQ LOTE 2'!G25</f>
        <v>500</v>
      </c>
      <c r="G80" s="37">
        <f t="shared" ref="G80:G105" si="4">ROUND(E80*F80,2)</f>
        <v>7500</v>
      </c>
      <c r="H80" s="38">
        <f>'RFQ LOTE 2'!H25</f>
        <v>0</v>
      </c>
      <c r="I80" s="39">
        <f t="shared" ref="I80:I105" si="5">ROUND(E80*H80,2)</f>
        <v>0</v>
      </c>
    </row>
    <row r="81" spans="2:9" ht="22.5" x14ac:dyDescent="0.25">
      <c r="B81" s="88" t="s">
        <v>150</v>
      </c>
      <c r="C81" s="40" t="s">
        <v>177</v>
      </c>
      <c r="D81" s="35" t="s">
        <v>45</v>
      </c>
      <c r="E81" s="36">
        <f>'RFQ LOTE 2'!F26</f>
        <v>1</v>
      </c>
      <c r="F81" s="36">
        <f>'RFQ LOTE 2'!G26</f>
        <v>280</v>
      </c>
      <c r="G81" s="37">
        <f t="shared" si="4"/>
        <v>280</v>
      </c>
      <c r="H81" s="38">
        <f>'RFQ LOTE 2'!H26</f>
        <v>0</v>
      </c>
      <c r="I81" s="39">
        <f t="shared" si="5"/>
        <v>0</v>
      </c>
    </row>
    <row r="82" spans="2:9" ht="22.5" x14ac:dyDescent="0.25">
      <c r="B82" s="88" t="s">
        <v>151</v>
      </c>
      <c r="C82" s="40" t="s">
        <v>178</v>
      </c>
      <c r="D82" s="35" t="s">
        <v>45</v>
      </c>
      <c r="E82" s="36">
        <f>'RFQ LOTE 2'!F27</f>
        <v>1</v>
      </c>
      <c r="F82" s="36">
        <f>'RFQ LOTE 2'!G27</f>
        <v>300</v>
      </c>
      <c r="G82" s="37">
        <f t="shared" si="4"/>
        <v>300</v>
      </c>
      <c r="H82" s="38">
        <f>'RFQ LOTE 2'!H27</f>
        <v>0</v>
      </c>
      <c r="I82" s="39">
        <f t="shared" si="5"/>
        <v>0</v>
      </c>
    </row>
    <row r="83" spans="2:9" ht="22.5" x14ac:dyDescent="0.25">
      <c r="B83" s="88" t="s">
        <v>152</v>
      </c>
      <c r="C83" s="40" t="s">
        <v>179</v>
      </c>
      <c r="D83" s="35" t="s">
        <v>45</v>
      </c>
      <c r="E83" s="36">
        <f>'RFQ LOTE 2'!F28</f>
        <v>1</v>
      </c>
      <c r="F83" s="36">
        <f>'RFQ LOTE 2'!G28</f>
        <v>320</v>
      </c>
      <c r="G83" s="37">
        <f t="shared" si="4"/>
        <v>320</v>
      </c>
      <c r="H83" s="38">
        <f>'RFQ LOTE 2'!H28</f>
        <v>0</v>
      </c>
      <c r="I83" s="39">
        <f t="shared" si="5"/>
        <v>0</v>
      </c>
    </row>
    <row r="84" spans="2:9" ht="22.5" x14ac:dyDescent="0.25">
      <c r="B84" s="88" t="s">
        <v>153</v>
      </c>
      <c r="C84" s="40" t="s">
        <v>180</v>
      </c>
      <c r="D84" s="35" t="s">
        <v>45</v>
      </c>
      <c r="E84" s="36">
        <f>'RFQ LOTE 2'!F29</f>
        <v>1</v>
      </c>
      <c r="F84" s="36">
        <f>'RFQ LOTE 2'!G29</f>
        <v>340</v>
      </c>
      <c r="G84" s="37">
        <f t="shared" si="4"/>
        <v>340</v>
      </c>
      <c r="H84" s="38">
        <f>'RFQ LOTE 2'!H29</f>
        <v>0</v>
      </c>
      <c r="I84" s="39">
        <f t="shared" si="5"/>
        <v>0</v>
      </c>
    </row>
    <row r="85" spans="2:9" ht="22.5" x14ac:dyDescent="0.25">
      <c r="B85" s="88" t="s">
        <v>154</v>
      </c>
      <c r="C85" s="40" t="s">
        <v>181</v>
      </c>
      <c r="D85" s="35" t="s">
        <v>45</v>
      </c>
      <c r="E85" s="36">
        <f>'RFQ LOTE 2'!F30</f>
        <v>3</v>
      </c>
      <c r="F85" s="36">
        <f>'RFQ LOTE 2'!G30</f>
        <v>500</v>
      </c>
      <c r="G85" s="37">
        <f t="shared" si="4"/>
        <v>1500</v>
      </c>
      <c r="H85" s="38">
        <f>'RFQ LOTE 2'!H30</f>
        <v>0</v>
      </c>
      <c r="I85" s="39">
        <f t="shared" si="5"/>
        <v>0</v>
      </c>
    </row>
    <row r="86" spans="2:9" ht="22.5" x14ac:dyDescent="0.25">
      <c r="B86" s="88" t="s">
        <v>155</v>
      </c>
      <c r="C86" s="40" t="s">
        <v>182</v>
      </c>
      <c r="D86" s="35" t="s">
        <v>45</v>
      </c>
      <c r="E86" s="36">
        <f>'RFQ LOTE 2'!F31</f>
        <v>8</v>
      </c>
      <c r="F86" s="36">
        <f>'RFQ LOTE 2'!G31</f>
        <v>300</v>
      </c>
      <c r="G86" s="37">
        <f t="shared" si="4"/>
        <v>2400</v>
      </c>
      <c r="H86" s="38">
        <f>'RFQ LOTE 2'!H31</f>
        <v>0</v>
      </c>
      <c r="I86" s="39">
        <f t="shared" si="5"/>
        <v>0</v>
      </c>
    </row>
    <row r="87" spans="2:9" ht="22.5" x14ac:dyDescent="0.25">
      <c r="B87" s="88" t="s">
        <v>156</v>
      </c>
      <c r="C87" s="87" t="s">
        <v>183</v>
      </c>
      <c r="D87" s="35" t="s">
        <v>45</v>
      </c>
      <c r="E87" s="36">
        <f>'RFQ LOTE 2'!F32</f>
        <v>7</v>
      </c>
      <c r="F87" s="36">
        <f>'RFQ LOTE 2'!G32</f>
        <v>400</v>
      </c>
      <c r="G87" s="37">
        <f t="shared" si="4"/>
        <v>2800</v>
      </c>
      <c r="H87" s="38">
        <f>'RFQ LOTE 2'!H32</f>
        <v>0</v>
      </c>
      <c r="I87" s="39">
        <f t="shared" si="5"/>
        <v>0</v>
      </c>
    </row>
    <row r="88" spans="2:9" ht="22.5" x14ac:dyDescent="0.25">
      <c r="B88" s="88" t="s">
        <v>157</v>
      </c>
      <c r="C88" s="40" t="s">
        <v>184</v>
      </c>
      <c r="D88" s="35" t="s">
        <v>45</v>
      </c>
      <c r="E88" s="36">
        <f>'RFQ LOTE 2'!F33</f>
        <v>7</v>
      </c>
      <c r="F88" s="36">
        <f>'RFQ LOTE 2'!G33</f>
        <v>800</v>
      </c>
      <c r="G88" s="37">
        <f t="shared" si="4"/>
        <v>5600</v>
      </c>
      <c r="H88" s="38">
        <f>'RFQ LOTE 2'!H33</f>
        <v>0</v>
      </c>
      <c r="I88" s="39">
        <f t="shared" si="5"/>
        <v>0</v>
      </c>
    </row>
    <row r="89" spans="2:9" ht="22.5" x14ac:dyDescent="0.25">
      <c r="B89" s="88" t="s">
        <v>158</v>
      </c>
      <c r="C89" s="40" t="s">
        <v>252</v>
      </c>
      <c r="D89" s="35" t="s">
        <v>45</v>
      </c>
      <c r="E89" s="36">
        <f>'RFQ LOTE 2'!F34</f>
        <v>1</v>
      </c>
      <c r="F89" s="36">
        <f>'RFQ LOTE 2'!G34</f>
        <v>820</v>
      </c>
      <c r="G89" s="37">
        <f t="shared" si="4"/>
        <v>820</v>
      </c>
      <c r="H89" s="38">
        <f>'RFQ LOTE 2'!H34</f>
        <v>0</v>
      </c>
      <c r="I89" s="39">
        <f t="shared" si="5"/>
        <v>0</v>
      </c>
    </row>
    <row r="90" spans="2:9" ht="33.75" x14ac:dyDescent="0.25">
      <c r="B90" s="88" t="s">
        <v>159</v>
      </c>
      <c r="C90" s="40" t="s">
        <v>185</v>
      </c>
      <c r="D90" s="35" t="s">
        <v>45</v>
      </c>
      <c r="E90" s="36">
        <f>'RFQ LOTE 2'!F35</f>
        <v>1</v>
      </c>
      <c r="F90" s="36">
        <f>'RFQ LOTE 2'!G35</f>
        <v>4000</v>
      </c>
      <c r="G90" s="37">
        <f t="shared" si="4"/>
        <v>4000</v>
      </c>
      <c r="H90" s="38">
        <f>'RFQ LOTE 2'!H35</f>
        <v>0</v>
      </c>
      <c r="I90" s="39">
        <f t="shared" si="5"/>
        <v>0</v>
      </c>
    </row>
    <row r="91" spans="2:9" ht="33.75" x14ac:dyDescent="0.25">
      <c r="B91" s="88" t="s">
        <v>160</v>
      </c>
      <c r="C91" s="40" t="s">
        <v>255</v>
      </c>
      <c r="D91" s="35" t="s">
        <v>45</v>
      </c>
      <c r="E91" s="36">
        <f>'RFQ LOTE 2'!F36</f>
        <v>1</v>
      </c>
      <c r="F91" s="36">
        <f>'RFQ LOTE 2'!G36</f>
        <v>4000</v>
      </c>
      <c r="G91" s="37">
        <f t="shared" si="4"/>
        <v>4000</v>
      </c>
      <c r="H91" s="38">
        <f>'RFQ LOTE 2'!H36</f>
        <v>0</v>
      </c>
      <c r="I91" s="39">
        <f t="shared" si="5"/>
        <v>0</v>
      </c>
    </row>
    <row r="92" spans="2:9" ht="33.75" x14ac:dyDescent="0.25">
      <c r="B92" s="88" t="s">
        <v>161</v>
      </c>
      <c r="C92" s="40" t="s">
        <v>186</v>
      </c>
      <c r="D92" s="35" t="s">
        <v>45</v>
      </c>
      <c r="E92" s="36">
        <f>'RFQ LOTE 2'!F37</f>
        <v>1</v>
      </c>
      <c r="F92" s="36">
        <f>'RFQ LOTE 2'!G37</f>
        <v>2000</v>
      </c>
      <c r="G92" s="37">
        <f t="shared" si="4"/>
        <v>2000</v>
      </c>
      <c r="H92" s="38">
        <f>'RFQ LOTE 2'!H37</f>
        <v>0</v>
      </c>
      <c r="I92" s="39">
        <f t="shared" si="5"/>
        <v>0</v>
      </c>
    </row>
    <row r="93" spans="2:9" ht="33.75" x14ac:dyDescent="0.25">
      <c r="B93" s="88" t="s">
        <v>162</v>
      </c>
      <c r="C93" s="40" t="s">
        <v>187</v>
      </c>
      <c r="D93" s="35" t="s">
        <v>45</v>
      </c>
      <c r="E93" s="36">
        <f>'RFQ LOTE 2'!F38</f>
        <v>1</v>
      </c>
      <c r="F93" s="36">
        <f>'RFQ LOTE 2'!G38</f>
        <v>2000</v>
      </c>
      <c r="G93" s="37">
        <f t="shared" si="4"/>
        <v>2000</v>
      </c>
      <c r="H93" s="38">
        <f>'RFQ LOTE 2'!H38</f>
        <v>0</v>
      </c>
      <c r="I93" s="39">
        <f t="shared" si="5"/>
        <v>0</v>
      </c>
    </row>
    <row r="94" spans="2:9" ht="90" x14ac:dyDescent="0.25">
      <c r="B94" s="88" t="s">
        <v>163</v>
      </c>
      <c r="C94" s="40" t="s">
        <v>188</v>
      </c>
      <c r="D94" s="35" t="s">
        <v>45</v>
      </c>
      <c r="E94" s="36">
        <f>'RFQ LOTE 2'!F39</f>
        <v>3</v>
      </c>
      <c r="F94" s="36">
        <f>'RFQ LOTE 2'!G39</f>
        <v>5500</v>
      </c>
      <c r="G94" s="37">
        <f t="shared" si="4"/>
        <v>16500</v>
      </c>
      <c r="H94" s="38">
        <f>'RFQ LOTE 2'!H39</f>
        <v>0</v>
      </c>
      <c r="I94" s="39">
        <f t="shared" si="5"/>
        <v>0</v>
      </c>
    </row>
    <row r="95" spans="2:9" ht="33.75" x14ac:dyDescent="0.25">
      <c r="B95" s="88" t="s">
        <v>164</v>
      </c>
      <c r="C95" s="40" t="s">
        <v>189</v>
      </c>
      <c r="D95" s="35" t="s">
        <v>45</v>
      </c>
      <c r="E95" s="36">
        <f>'RFQ LOTE 2'!F40</f>
        <v>1</v>
      </c>
      <c r="F95" s="36">
        <f>'RFQ LOTE 2'!G40</f>
        <v>2000</v>
      </c>
      <c r="G95" s="37">
        <f t="shared" si="4"/>
        <v>2000</v>
      </c>
      <c r="H95" s="38">
        <f>'RFQ LOTE 2'!H40</f>
        <v>0</v>
      </c>
      <c r="I95" s="39">
        <f t="shared" si="5"/>
        <v>0</v>
      </c>
    </row>
    <row r="96" spans="2:9" ht="56.25" x14ac:dyDescent="0.25">
      <c r="B96" s="88" t="s">
        <v>165</v>
      </c>
      <c r="C96" s="40" t="s">
        <v>190</v>
      </c>
      <c r="D96" s="35" t="s">
        <v>45</v>
      </c>
      <c r="E96" s="36">
        <f>'RFQ LOTE 2'!F41</f>
        <v>1</v>
      </c>
      <c r="F96" s="36">
        <f>'RFQ LOTE 2'!G41</f>
        <v>1800</v>
      </c>
      <c r="G96" s="37">
        <f t="shared" si="4"/>
        <v>1800</v>
      </c>
      <c r="H96" s="38">
        <f>'RFQ LOTE 2'!H41</f>
        <v>0</v>
      </c>
      <c r="I96" s="39">
        <f t="shared" si="5"/>
        <v>0</v>
      </c>
    </row>
    <row r="97" spans="1:9" ht="56.25" x14ac:dyDescent="0.25">
      <c r="B97" s="88" t="s">
        <v>166</v>
      </c>
      <c r="C97" s="40" t="s">
        <v>198</v>
      </c>
      <c r="D97" s="35" t="s">
        <v>45</v>
      </c>
      <c r="E97" s="36">
        <f>'RFQ LOTE 2'!F42</f>
        <v>1</v>
      </c>
      <c r="F97" s="36">
        <f>'RFQ LOTE 2'!G42</f>
        <v>2000</v>
      </c>
      <c r="G97" s="37">
        <f t="shared" si="4"/>
        <v>2000</v>
      </c>
      <c r="H97" s="38">
        <f>'RFQ LOTE 2'!H42</f>
        <v>0</v>
      </c>
      <c r="I97" s="39">
        <f t="shared" si="5"/>
        <v>0</v>
      </c>
    </row>
    <row r="98" spans="1:9" ht="56.25" x14ac:dyDescent="0.25">
      <c r="B98" s="88" t="s">
        <v>167</v>
      </c>
      <c r="C98" s="40" t="s">
        <v>192</v>
      </c>
      <c r="D98" s="35" t="s">
        <v>45</v>
      </c>
      <c r="E98" s="36">
        <f>'RFQ LOTE 2'!F43</f>
        <v>1</v>
      </c>
      <c r="F98" s="36">
        <f>'RFQ LOTE 2'!G43</f>
        <v>2000</v>
      </c>
      <c r="G98" s="37">
        <f t="shared" si="4"/>
        <v>2000</v>
      </c>
      <c r="H98" s="38">
        <f>'RFQ LOTE 2'!H43</f>
        <v>0</v>
      </c>
      <c r="I98" s="39">
        <f t="shared" si="5"/>
        <v>0</v>
      </c>
    </row>
    <row r="99" spans="1:9" ht="56.25" x14ac:dyDescent="0.25">
      <c r="B99" s="88" t="s">
        <v>168</v>
      </c>
      <c r="C99" s="40" t="s">
        <v>199</v>
      </c>
      <c r="D99" s="35" t="s">
        <v>45</v>
      </c>
      <c r="E99" s="36">
        <f>'RFQ LOTE 2'!F44</f>
        <v>1</v>
      </c>
      <c r="F99" s="36">
        <f>'RFQ LOTE 2'!G44</f>
        <v>3000</v>
      </c>
      <c r="G99" s="37">
        <f t="shared" si="4"/>
        <v>3000</v>
      </c>
      <c r="H99" s="38">
        <f>'RFQ LOTE 2'!H44</f>
        <v>0</v>
      </c>
      <c r="I99" s="39">
        <f t="shared" si="5"/>
        <v>0</v>
      </c>
    </row>
    <row r="100" spans="1:9" ht="33.75" x14ac:dyDescent="0.25">
      <c r="B100" s="88" t="s">
        <v>169</v>
      </c>
      <c r="C100" s="40" t="s">
        <v>200</v>
      </c>
      <c r="D100" s="35" t="s">
        <v>45</v>
      </c>
      <c r="E100" s="36">
        <f>'RFQ LOTE 2'!F45</f>
        <v>1</v>
      </c>
      <c r="F100" s="36">
        <f>'RFQ LOTE 2'!G45</f>
        <v>2500</v>
      </c>
      <c r="G100" s="37">
        <f t="shared" si="4"/>
        <v>2500</v>
      </c>
      <c r="H100" s="38">
        <f>'RFQ LOTE 2'!H45</f>
        <v>0</v>
      </c>
      <c r="I100" s="39">
        <f t="shared" si="5"/>
        <v>0</v>
      </c>
    </row>
    <row r="101" spans="1:9" ht="45" x14ac:dyDescent="0.25">
      <c r="B101" s="88" t="s">
        <v>170</v>
      </c>
      <c r="C101" s="40" t="s">
        <v>193</v>
      </c>
      <c r="D101" s="35" t="s">
        <v>45</v>
      </c>
      <c r="E101" s="36">
        <f>'RFQ LOTE 2'!F46</f>
        <v>1</v>
      </c>
      <c r="F101" s="36">
        <f>'RFQ LOTE 2'!G46</f>
        <v>3000</v>
      </c>
      <c r="G101" s="37">
        <f t="shared" si="4"/>
        <v>3000</v>
      </c>
      <c r="H101" s="38">
        <f>'RFQ LOTE 2'!H46</f>
        <v>0</v>
      </c>
      <c r="I101" s="39">
        <f t="shared" si="5"/>
        <v>0</v>
      </c>
    </row>
    <row r="102" spans="1:9" ht="56.25" x14ac:dyDescent="0.25">
      <c r="B102" s="88" t="s">
        <v>171</v>
      </c>
      <c r="C102" s="40" t="s">
        <v>194</v>
      </c>
      <c r="D102" s="35" t="s">
        <v>45</v>
      </c>
      <c r="E102" s="36">
        <f>'RFQ LOTE 2'!F47</f>
        <v>1</v>
      </c>
      <c r="F102" s="36">
        <f>'RFQ LOTE 2'!G47</f>
        <v>4500</v>
      </c>
      <c r="G102" s="37">
        <f t="shared" si="4"/>
        <v>4500</v>
      </c>
      <c r="H102" s="38">
        <f>'RFQ LOTE 2'!H47</f>
        <v>0</v>
      </c>
      <c r="I102" s="39">
        <f t="shared" si="5"/>
        <v>0</v>
      </c>
    </row>
    <row r="103" spans="1:9" ht="33.75" x14ac:dyDescent="0.25">
      <c r="B103" s="88" t="s">
        <v>172</v>
      </c>
      <c r="C103" s="40" t="s">
        <v>195</v>
      </c>
      <c r="D103" s="35" t="s">
        <v>45</v>
      </c>
      <c r="E103" s="36">
        <f>'RFQ LOTE 2'!F48</f>
        <v>1</v>
      </c>
      <c r="F103" s="36">
        <f>'RFQ LOTE 2'!G48</f>
        <v>8500</v>
      </c>
      <c r="G103" s="37">
        <f t="shared" si="4"/>
        <v>8500</v>
      </c>
      <c r="H103" s="38">
        <f>'RFQ LOTE 2'!H48</f>
        <v>0</v>
      </c>
      <c r="I103" s="39">
        <f t="shared" si="5"/>
        <v>0</v>
      </c>
    </row>
    <row r="104" spans="1:9" ht="22.5" x14ac:dyDescent="0.25">
      <c r="B104" s="88" t="s">
        <v>253</v>
      </c>
      <c r="C104" s="40" t="s">
        <v>196</v>
      </c>
      <c r="D104" s="35" t="s">
        <v>45</v>
      </c>
      <c r="E104" s="36">
        <f>'RFQ LOTE 2'!F49</f>
        <v>20</v>
      </c>
      <c r="F104" s="36">
        <f>'RFQ LOTE 2'!G49</f>
        <v>200</v>
      </c>
      <c r="G104" s="37">
        <f t="shared" si="4"/>
        <v>4000</v>
      </c>
      <c r="H104" s="38">
        <f>'RFQ LOTE 2'!H49</f>
        <v>0</v>
      </c>
      <c r="I104" s="39">
        <f t="shared" si="5"/>
        <v>0</v>
      </c>
    </row>
    <row r="105" spans="1:9" ht="23.25" x14ac:dyDescent="0.25">
      <c r="B105" s="88" t="s">
        <v>254</v>
      </c>
      <c r="C105" s="41" t="s">
        <v>197</v>
      </c>
      <c r="D105" s="35" t="s">
        <v>45</v>
      </c>
      <c r="E105" s="36">
        <f>'RFQ LOTE 2'!F50</f>
        <v>5</v>
      </c>
      <c r="F105" s="36">
        <f>'RFQ LOTE 2'!G50</f>
        <v>600</v>
      </c>
      <c r="G105" s="37">
        <f t="shared" si="4"/>
        <v>3000</v>
      </c>
      <c r="H105" s="38">
        <f>'RFQ LOTE 2'!H50</f>
        <v>0</v>
      </c>
      <c r="I105" s="39">
        <f t="shared" si="5"/>
        <v>0</v>
      </c>
    </row>
    <row r="106" spans="1:9" x14ac:dyDescent="0.25">
      <c r="D106" s="35"/>
      <c r="E106" s="36"/>
      <c r="F106" s="36"/>
      <c r="G106" s="12"/>
      <c r="H106" s="36"/>
      <c r="I106" s="36"/>
    </row>
    <row r="107" spans="1:9" x14ac:dyDescent="0.25">
      <c r="A107" s="31" t="s">
        <v>114</v>
      </c>
      <c r="B107" s="31"/>
      <c r="C107" s="31" t="s">
        <v>210</v>
      </c>
    </row>
    <row r="108" spans="1:9" x14ac:dyDescent="0.25">
      <c r="B108" t="s">
        <v>201</v>
      </c>
      <c r="C108" t="s">
        <v>115</v>
      </c>
      <c r="D108" s="35" t="s">
        <v>116</v>
      </c>
      <c r="E108" s="36">
        <f>'RFQ LOTE 2'!I54</f>
        <v>30720</v>
      </c>
      <c r="F108" s="42">
        <v>1</v>
      </c>
      <c r="G108" s="37">
        <f>ROUND(E108*F108,2)</f>
        <v>30720</v>
      </c>
      <c r="H108" s="38" cm="1">
        <f t="array" ref="H108:H109">IF('RFQ LOTE 2'!I20*'RFQ LOTE 2'!I51:I52=0,0,1)</f>
        <v>0</v>
      </c>
      <c r="I108" s="39" cm="1">
        <f t="array" ref="I108:I109">IF('RFQ LOTE 2'!I20*'RFQ LOTE 2'!I51:I52=0,0,ROUND(CERTO!E108*CERTO!F108,2))</f>
        <v>0</v>
      </c>
    </row>
    <row r="109" spans="1:9" x14ac:dyDescent="0.25">
      <c r="H109">
        <v>0</v>
      </c>
      <c r="I109">
        <v>0</v>
      </c>
    </row>
  </sheetData>
  <sheetProtection algorithmName="SHA-512" hashValue="KMrjSlmL1tY7cY7aYwO+ZcRQ60Dg31DAkUjsDpB38dHOQ6sl2PE+OKpjU1ro0mZcfXdQAqwbzJJK9zM5iwd3hw==" saltValue="Y1SbJhVQQczMvaUiXjc6y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RFQ LOTE 2</vt:lpstr>
      <vt:lpstr>CERTO</vt:lpstr>
      <vt:lpstr>'RFQ LOTE 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2025-01-15T18:24:12Z</dcterms:created>
  <dcterms:modified xsi:type="dcterms:W3CDTF">2025-06-09T08:18:40Z</dcterms:modified>
</cp:coreProperties>
</file>