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OPE - 2025 - 162 - AB - SUMINISTRO DE GAS NATURAL A LAS INST. DE CANAL DE ISABEL II, S.A., M.P. - SUM\2025 - 162 - 1 - DATOS BÁSICOS\"/>
    </mc:Choice>
  </mc:AlternateContent>
  <xr:revisionPtr revIDLastSave="0" documentId="8_{10761BC9-621E-4426-A5FB-B4CF93021F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6" r:id="rId1"/>
  </sheets>
  <definedNames>
    <definedName name="_xlnm.Print_Area" localSheetId="0">Oferta!$A$1:$J$36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6" l="1"/>
  <c r="H23" i="6"/>
  <c r="H25" i="6"/>
  <c r="H18" i="6"/>
  <c r="H17" i="6"/>
  <c r="H21" i="6"/>
  <c r="H19" i="6"/>
  <c r="H20" i="6" l="1"/>
  <c r="H22" i="6" s="1"/>
  <c r="H26" i="6" l="1"/>
  <c r="F28" i="6" s="1"/>
</calcChain>
</file>

<file path=xl/sharedStrings.xml><?xml version="1.0" encoding="utf-8"?>
<sst xmlns="http://schemas.openxmlformats.org/spreadsheetml/2006/main" count="43" uniqueCount="29">
  <si>
    <t>€/MWh</t>
  </si>
  <si>
    <t>C:</t>
  </si>
  <si>
    <t>€</t>
  </si>
  <si>
    <t>[1]</t>
  </si>
  <si>
    <t>[2]</t>
  </si>
  <si>
    <t>[3]</t>
  </si>
  <si>
    <t>K:</t>
  </si>
  <si>
    <t>Consumo total contrato:</t>
  </si>
  <si>
    <t>MWh</t>
  </si>
  <si>
    <t>P:</t>
  </si>
  <si>
    <t>Consumo:</t>
  </si>
  <si>
    <t>MIBGAS Day Ahead:</t>
  </si>
  <si>
    <t>[4] = [1]x[3]+[2]</t>
  </si>
  <si>
    <t>[5]</t>
  </si>
  <si>
    <t>[6] = [4]x[5]</t>
  </si>
  <si>
    <t>[9]</t>
  </si>
  <si>
    <t>[6]+[7]+[8]+[9]</t>
  </si>
  <si>
    <t>Precio MIBGAS Average D+1:</t>
  </si>
  <si>
    <t>Término Capacidad o Fijo:</t>
  </si>
  <si>
    <t>Impuesto Especial Hidrocarburos:</t>
  </si>
  <si>
    <t>Fondo Nacional Eficiencia Energética (FNEE):</t>
  </si>
  <si>
    <t>Término Energía o Variable:</t>
  </si>
  <si>
    <t>T. Capacidad o Fijo</t>
  </si>
  <si>
    <t>Impuesto Especial HC.:</t>
  </si>
  <si>
    <t>FNEE:</t>
  </si>
  <si>
    <t>Valores a cumplimentar por el LICITADOR</t>
  </si>
  <si>
    <t>Importe oferta (IVA excluido):</t>
  </si>
  <si>
    <t>[7]</t>
  </si>
  <si>
    <t>[8]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</si>
</sst>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/>
    <xf numFmtId="0" fontId="1" fillId="0" borderId="4" xfId="0" applyFont="1" applyBorder="1" applyAlignment="1" applyProtection="1">
      <alignment horizontal="center"/>
    </xf>
    <xf numFmtId="0" fontId="1" fillId="0" borderId="6" xfId="0" applyFont="1" applyBorder="1" applyProtection="1"/>
    <xf numFmtId="0" fontId="1" fillId="0" borderId="1" xfId="0" applyFont="1" applyBorder="1" applyAlignment="1" applyProtection="1">
      <alignment horizontal="center"/>
    </xf>
    <xf numFmtId="0" fontId="1" fillId="0" borderId="3" xfId="0" applyFont="1" applyBorder="1" applyProtection="1"/>
    <xf numFmtId="0" fontId="0" fillId="0" borderId="4" xfId="0" applyBorder="1" applyProtection="1"/>
    <xf numFmtId="0" fontId="0" fillId="0" borderId="5" xfId="0" applyBorder="1" applyProtection="1"/>
    <xf numFmtId="2" fontId="0" fillId="0" borderId="5" xfId="0" applyNumberFormat="1" applyBorder="1" applyProtection="1"/>
    <xf numFmtId="0" fontId="0" fillId="0" borderId="6" xfId="0" applyBorder="1" applyProtection="1"/>
    <xf numFmtId="3" fontId="0" fillId="0" borderId="5" xfId="0" applyNumberFormat="1" applyBorder="1" applyProtection="1"/>
    <xf numFmtId="4" fontId="0" fillId="0" borderId="5" xfId="0" quotePrefix="1" applyNumberFormat="1" applyBorder="1" applyAlignment="1" applyProtection="1">
      <alignment horizontal="right"/>
    </xf>
    <xf numFmtId="3" fontId="0" fillId="0" borderId="5" xfId="0" quotePrefix="1" applyNumberFormat="1" applyBorder="1" applyAlignment="1" applyProtection="1">
      <alignment horizontal="right"/>
    </xf>
    <xf numFmtId="4" fontId="0" fillId="0" borderId="5" xfId="0" applyNumberFormat="1" applyBorder="1" applyProtection="1"/>
    <xf numFmtId="164" fontId="0" fillId="0" borderId="5" xfId="0" applyNumberFormat="1" applyBorder="1" applyProtection="1"/>
    <xf numFmtId="0" fontId="0" fillId="0" borderId="0" xfId="0" quotePrefix="1" applyProtection="1"/>
    <xf numFmtId="0" fontId="0" fillId="0" borderId="0" xfId="0" applyFill="1" applyBorder="1" applyProtection="1"/>
    <xf numFmtId="0" fontId="0" fillId="0" borderId="0" xfId="0" quotePrefix="1" applyFill="1" applyBorder="1" applyProtection="1"/>
    <xf numFmtId="4" fontId="0" fillId="0" borderId="0" xfId="0" applyNumberFormat="1" applyProtection="1"/>
    <xf numFmtId="0" fontId="1" fillId="0" borderId="4" xfId="0" applyFont="1" applyFill="1" applyBorder="1" applyProtection="1"/>
    <xf numFmtId="0" fontId="1" fillId="0" borderId="5" xfId="0" applyFont="1" applyFill="1" applyBorder="1" applyProtection="1"/>
    <xf numFmtId="4" fontId="1" fillId="3" borderId="5" xfId="0" applyNumberFormat="1" applyFont="1" applyFill="1" applyBorder="1" applyProtection="1"/>
    <xf numFmtId="0" fontId="1" fillId="0" borderId="6" xfId="0" applyFont="1" applyFill="1" applyBorder="1" applyProtection="1"/>
    <xf numFmtId="0" fontId="2" fillId="0" borderId="0" xfId="0" applyFont="1" applyProtection="1"/>
    <xf numFmtId="0" fontId="0" fillId="2" borderId="0" xfId="0" applyFill="1" applyProtection="1"/>
    <xf numFmtId="165" fontId="1" fillId="2" borderId="5" xfId="0" applyNumberFormat="1" applyFont="1" applyFill="1" applyBorder="1" applyProtection="1">
      <protection locked="0"/>
    </xf>
    <xf numFmtId="165" fontId="1" fillId="2" borderId="2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2EF8456-60EC-60BD-6233-2AC52439944D}"/>
            </a:ext>
          </a:extLst>
        </xdr:cNvPr>
        <xdr:cNvSpPr txBox="1"/>
      </xdr:nvSpPr>
      <xdr:spPr>
        <a:xfrm>
          <a:off x="762000" y="381000"/>
          <a:ext cx="609600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800" b="1" kern="1200"/>
            <a:t>Fórmula precio gas (€/MWh): P = C x (MIBGAS Ave D+1) + K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6</xdr:col>
      <xdr:colOff>0</xdr:colOff>
      <xdr:row>9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7F697C5-DD36-D318-0AD1-BADAEA81E0C4}"/>
            </a:ext>
          </a:extLst>
        </xdr:cNvPr>
        <xdr:cNvSpPr txBox="1"/>
      </xdr:nvSpPr>
      <xdr:spPr>
        <a:xfrm>
          <a:off x="762000" y="952500"/>
          <a:ext cx="3810000" cy="381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400" b="1" kern="1200"/>
            <a:t>VALORES A CUMPLIMENTAR POR EL LICITADOR: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FC084A87-2A6F-C012-6CC9-CD11F734E73A}"/>
            </a:ext>
          </a:extLst>
        </xdr:cNvPr>
        <xdr:cNvSpPr txBox="1"/>
      </xdr:nvSpPr>
      <xdr:spPr>
        <a:xfrm>
          <a:off x="762000" y="1841500"/>
          <a:ext cx="2286000" cy="920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400" b="1" kern="1200"/>
            <a:t>ESCENARIO HIPOTÉTICO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C2239902-CBB8-69A0-2928-4133365FFF33}"/>
            </a:ext>
          </a:extLst>
        </xdr:cNvPr>
        <xdr:cNvSpPr txBox="1"/>
      </xdr:nvSpPr>
      <xdr:spPr>
        <a:xfrm>
          <a:off x="762000" y="2946400"/>
          <a:ext cx="3048000" cy="18415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400" b="1" kern="1200"/>
            <a:t>IMPORTE OFERTA (€):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8</xdr:col>
      <xdr:colOff>533400</xdr:colOff>
      <xdr:row>3</xdr:row>
      <xdr:rowOff>31750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192F8588-C039-740A-C19D-4F32F4483BBD}"/>
            </a:ext>
          </a:extLst>
        </xdr:cNvPr>
        <xdr:cNvSpPr txBox="1"/>
      </xdr:nvSpPr>
      <xdr:spPr>
        <a:xfrm>
          <a:off x="330200" y="184150"/>
          <a:ext cx="6464300" cy="400050"/>
        </a:xfrm>
        <a:prstGeom prst="rect">
          <a:avLst/>
        </a:prstGeom>
        <a:solidFill>
          <a:schemeClr val="tx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600" b="1" kern="1200">
              <a:solidFill>
                <a:schemeClr val="bg1"/>
              </a:solidFill>
            </a:rPr>
            <a:t>MODELO CÁLCULO</a:t>
          </a:r>
          <a:r>
            <a:rPr lang="es-ES" sz="1600" b="1" kern="1200" baseline="0">
              <a:solidFill>
                <a:schemeClr val="bg1"/>
              </a:solidFill>
            </a:rPr>
            <a:t> OFERTA ECONÓMICA EXP. Nº 162/2025</a:t>
          </a:r>
          <a:endParaRPr lang="es-ES" sz="1600" b="1" kern="12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B6120-F54F-44B3-AE3D-492BB3BDFD59}">
  <dimension ref="B8:M30"/>
  <sheetViews>
    <sheetView tabSelected="1" zoomScaleNormal="100" workbookViewId="0">
      <selection activeCell="H18" sqref="H18"/>
    </sheetView>
  </sheetViews>
  <sheetFormatPr baseColWidth="10" defaultColWidth="10.85546875" defaultRowHeight="15" x14ac:dyDescent="0.25"/>
  <cols>
    <col min="1" max="1" width="4.7109375" style="1" customWidth="1"/>
    <col min="2" max="5" width="10.85546875" style="1"/>
    <col min="6" max="6" width="14.85546875" style="1" customWidth="1"/>
    <col min="7" max="7" width="12.7109375" style="1" bestFit="1" customWidth="1"/>
    <col min="8" max="8" width="13.5703125" style="1" customWidth="1"/>
    <col min="9" max="9" width="8.5703125" style="1" customWidth="1"/>
    <col min="10" max="10" width="17.28515625" style="1" customWidth="1"/>
    <col min="11" max="11" width="12.7109375" style="1" bestFit="1" customWidth="1"/>
    <col min="12" max="13" width="10.85546875" style="1"/>
    <col min="14" max="14" width="12.42578125" style="1" bestFit="1" customWidth="1"/>
    <col min="15" max="16384" width="10.85546875" style="1"/>
  </cols>
  <sheetData>
    <row r="8" spans="5:9" x14ac:dyDescent="0.25">
      <c r="G8" s="2" t="s">
        <v>1</v>
      </c>
      <c r="H8" s="25">
        <v>1</v>
      </c>
      <c r="I8" s="3"/>
    </row>
    <row r="9" spans="5:9" x14ac:dyDescent="0.25">
      <c r="G9" s="4" t="s">
        <v>6</v>
      </c>
      <c r="H9" s="26">
        <v>9.8000000000000007</v>
      </c>
      <c r="I9" s="5" t="s">
        <v>0</v>
      </c>
    </row>
    <row r="11" spans="5:9" x14ac:dyDescent="0.25">
      <c r="E11" s="6" t="s">
        <v>17</v>
      </c>
      <c r="F11" s="7"/>
      <c r="G11" s="7"/>
      <c r="H11" s="8">
        <v>43</v>
      </c>
      <c r="I11" s="9" t="s">
        <v>0</v>
      </c>
    </row>
    <row r="12" spans="5:9" x14ac:dyDescent="0.25">
      <c r="E12" s="6" t="s">
        <v>7</v>
      </c>
      <c r="F12" s="7"/>
      <c r="G12" s="7"/>
      <c r="H12" s="10">
        <v>750000</v>
      </c>
      <c r="I12" s="9" t="s">
        <v>8</v>
      </c>
    </row>
    <row r="13" spans="5:9" x14ac:dyDescent="0.25">
      <c r="E13" s="6" t="s">
        <v>18</v>
      </c>
      <c r="F13" s="7"/>
      <c r="G13" s="7"/>
      <c r="H13" s="11">
        <v>2376000</v>
      </c>
      <c r="I13" s="9" t="s">
        <v>2</v>
      </c>
    </row>
    <row r="14" spans="5:9" x14ac:dyDescent="0.25">
      <c r="E14" s="6" t="s">
        <v>19</v>
      </c>
      <c r="F14" s="7"/>
      <c r="G14" s="7"/>
      <c r="H14" s="12">
        <v>99000</v>
      </c>
      <c r="I14" s="9" t="s">
        <v>2</v>
      </c>
    </row>
    <row r="15" spans="5:9" x14ac:dyDescent="0.25">
      <c r="E15" s="6" t="s">
        <v>20</v>
      </c>
      <c r="F15" s="7"/>
      <c r="G15" s="7"/>
      <c r="H15" s="13">
        <v>159375</v>
      </c>
      <c r="I15" s="9" t="s">
        <v>2</v>
      </c>
    </row>
    <row r="17" spans="2:13" x14ac:dyDescent="0.25">
      <c r="F17" s="6" t="s">
        <v>1</v>
      </c>
      <c r="G17" s="7"/>
      <c r="H17" s="14">
        <f>TRUNC($H$8,5)</f>
        <v>1</v>
      </c>
      <c r="I17" s="9"/>
      <c r="J17" s="15" t="s">
        <v>3</v>
      </c>
    </row>
    <row r="18" spans="2:13" x14ac:dyDescent="0.25">
      <c r="F18" s="6" t="s">
        <v>6</v>
      </c>
      <c r="G18" s="7"/>
      <c r="H18" s="14">
        <f>TRUNC($H$9,5)</f>
        <v>9.8000000000000007</v>
      </c>
      <c r="I18" s="9" t="s">
        <v>0</v>
      </c>
      <c r="J18" s="15" t="s">
        <v>4</v>
      </c>
    </row>
    <row r="19" spans="2:13" x14ac:dyDescent="0.25">
      <c r="F19" s="6" t="s">
        <v>11</v>
      </c>
      <c r="G19" s="7"/>
      <c r="H19" s="8">
        <f>$H$11</f>
        <v>43</v>
      </c>
      <c r="I19" s="9" t="s">
        <v>0</v>
      </c>
      <c r="J19" s="15" t="s">
        <v>5</v>
      </c>
    </row>
    <row r="20" spans="2:13" x14ac:dyDescent="0.25">
      <c r="F20" s="6" t="s">
        <v>9</v>
      </c>
      <c r="G20" s="7"/>
      <c r="H20" s="14">
        <f>TRUNC($H$17*$H$19+$H$18,5)</f>
        <v>52.8</v>
      </c>
      <c r="I20" s="9" t="s">
        <v>0</v>
      </c>
      <c r="J20" s="16" t="s">
        <v>12</v>
      </c>
    </row>
    <row r="21" spans="2:13" x14ac:dyDescent="0.25">
      <c r="F21" s="6" t="s">
        <v>10</v>
      </c>
      <c r="G21" s="7"/>
      <c r="H21" s="10">
        <f>$H$12</f>
        <v>750000</v>
      </c>
      <c r="I21" s="9" t="s">
        <v>8</v>
      </c>
      <c r="J21" s="17" t="s">
        <v>13</v>
      </c>
    </row>
    <row r="22" spans="2:13" x14ac:dyDescent="0.25">
      <c r="F22" s="6" t="s">
        <v>21</v>
      </c>
      <c r="G22" s="7"/>
      <c r="H22" s="13">
        <f>TRUNC(($H$21*$H$20),2)</f>
        <v>39600000</v>
      </c>
      <c r="I22" s="9" t="s">
        <v>2</v>
      </c>
      <c r="J22" s="16" t="s">
        <v>14</v>
      </c>
    </row>
    <row r="23" spans="2:13" x14ac:dyDescent="0.25">
      <c r="F23" s="6" t="s">
        <v>22</v>
      </c>
      <c r="G23" s="7"/>
      <c r="H23" s="13">
        <f>H13</f>
        <v>2376000</v>
      </c>
      <c r="I23" s="9" t="s">
        <v>2</v>
      </c>
      <c r="J23" s="17" t="s">
        <v>27</v>
      </c>
      <c r="M23" s="18"/>
    </row>
    <row r="24" spans="2:13" x14ac:dyDescent="0.25">
      <c r="F24" s="6" t="s">
        <v>23</v>
      </c>
      <c r="G24" s="7"/>
      <c r="H24" s="13">
        <f>H14</f>
        <v>99000</v>
      </c>
      <c r="I24" s="9" t="s">
        <v>2</v>
      </c>
      <c r="J24" s="17" t="s">
        <v>28</v>
      </c>
    </row>
    <row r="25" spans="2:13" x14ac:dyDescent="0.25">
      <c r="F25" s="6" t="s">
        <v>24</v>
      </c>
      <c r="G25" s="7"/>
      <c r="H25" s="13">
        <f>$H$15</f>
        <v>159375</v>
      </c>
      <c r="I25" s="9" t="s">
        <v>2</v>
      </c>
      <c r="J25" s="17" t="s">
        <v>15</v>
      </c>
      <c r="K25" s="18"/>
    </row>
    <row r="26" spans="2:13" x14ac:dyDescent="0.25">
      <c r="F26" s="19" t="s">
        <v>26</v>
      </c>
      <c r="G26" s="20"/>
      <c r="H26" s="21">
        <f>SUM($H$22:$H$25)</f>
        <v>42234375</v>
      </c>
      <c r="I26" s="22" t="s">
        <v>2</v>
      </c>
      <c r="J26" s="17" t="s">
        <v>16</v>
      </c>
      <c r="K26" s="18"/>
    </row>
    <row r="28" spans="2:13" ht="21" x14ac:dyDescent="0.35">
      <c r="F28" s="23" t="str">
        <f>IF($H$26&gt;42234375,"IMPORTE SUPERIOR AL DE LICITACIÓN","")</f>
        <v/>
      </c>
    </row>
    <row r="30" spans="2:13" x14ac:dyDescent="0.25">
      <c r="B30" s="24"/>
      <c r="C30" s="1" t="s">
        <v>25</v>
      </c>
    </row>
  </sheetData>
  <sheetProtection sheet="1" objects="1" scenarios="1"/>
  <pageMargins left="0.7" right="0.7" top="0.75" bottom="0.75" header="0.3" footer="0.3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A8D24EB819734BA6EC068EB906F851" ma:contentTypeVersion="11" ma:contentTypeDescription="Crear nuevo documento." ma:contentTypeScope="" ma:versionID="1115a424118930d210c28d1819ac5424">
  <xsd:schema xmlns:xsd="http://www.w3.org/2001/XMLSchema" xmlns:xs="http://www.w3.org/2001/XMLSchema" xmlns:p="http://schemas.microsoft.com/office/2006/metadata/properties" xmlns:ns3="f2badb42-114a-47da-b6f8-bd8be055a86a" xmlns:ns4="14022c07-2a36-4331-b60e-adef3a126e25" targetNamespace="http://schemas.microsoft.com/office/2006/metadata/properties" ma:root="true" ma:fieldsID="e6c95380e62f280fc9d2f0a93a032215" ns3:_="" ns4:_="">
    <xsd:import namespace="f2badb42-114a-47da-b6f8-bd8be055a86a"/>
    <xsd:import namespace="14022c07-2a36-4331-b60e-adef3a126e2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adb42-114a-47da-b6f8-bd8be055a8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22c07-2a36-4331-b60e-adef3a126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F5E2F0-62E7-42D3-BF04-CB14615D30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adb42-114a-47da-b6f8-bd8be055a86a"/>
    <ds:schemaRef ds:uri="14022c07-2a36-4331-b60e-adef3a126e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8D9055-86E5-4FFC-8453-8D0E8A525F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43E35-A19F-48E8-B13B-CA3C587281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f2badb42-114a-47da-b6f8-bd8be055a86a"/>
    <ds:schemaRef ds:uri="http://purl.org/dc/elements/1.1/"/>
    <ds:schemaRef ds:uri="http://schemas.microsoft.com/office/2006/metadata/properties"/>
    <ds:schemaRef ds:uri="14022c07-2a36-4331-b60e-adef3a126e2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C27672</dc:creator>
  <cp:lastModifiedBy>Escudero Parro, Marina</cp:lastModifiedBy>
  <cp:lastPrinted>2025-07-24T07:01:15Z</cp:lastPrinted>
  <dcterms:created xsi:type="dcterms:W3CDTF">2011-04-11T10:45:16Z</dcterms:created>
  <dcterms:modified xsi:type="dcterms:W3CDTF">2025-09-10T08:02:38Z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0x010100D5A8D24EB819734BA6EC068EB906F851</vt:lpwstr>
  </property>
</Properties>
</file>