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CC5EFA47-BAAC-45A4-A68D-56FFAE3CE587}" xr6:coauthVersionLast="47" xr6:coauthVersionMax="47" xr10:uidLastSave="{00000000-0000-0000-0000-000000000000}"/>
  <bookViews>
    <workbookView xWindow="-108" yWindow="-108" windowWidth="23256" windowHeight="12456" tabRatio="784" xr2:uid="{F043CD35-4EC0-4E73-B105-4F3FF39130F0}"/>
  </bookViews>
  <sheets>
    <sheet name="Oferta Económica" sheetId="1" r:id="rId1"/>
    <sheet name="CERTO_G" sheetId="4" r:id="rId2"/>
    <sheet name="CERTO_I" sheetId="5" r:id="rId3"/>
    <sheet name="Glosario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4" l="1"/>
  <c r="F5" i="5"/>
  <c r="F4" i="5"/>
  <c r="F5" i="4"/>
  <c r="F4" i="4"/>
  <c r="F14" i="5"/>
  <c r="G14" i="5" s="1"/>
  <c r="D3" i="5" s="1"/>
  <c r="H14" i="5"/>
  <c r="I14" i="5" s="1"/>
  <c r="H3" i="5" s="1"/>
  <c r="H15" i="4"/>
  <c r="I15" i="4" s="1"/>
  <c r="H14" i="4"/>
  <c r="I14" i="4" s="1"/>
  <c r="F15" i="4"/>
  <c r="F14" i="4"/>
  <c r="G14" i="4" s="1"/>
  <c r="F7" i="5"/>
  <c r="F7" i="4"/>
  <c r="H3" i="4" l="1"/>
  <c r="H4" i="4" s="1"/>
  <c r="D3" i="4"/>
  <c r="D5" i="4" s="1"/>
  <c r="D4" i="5"/>
  <c r="D5" i="5"/>
  <c r="H5" i="5"/>
  <c r="H4" i="5"/>
  <c r="G17" i="1"/>
  <c r="G16" i="1"/>
  <c r="G14" i="1"/>
  <c r="I16" i="1"/>
  <c r="I17" i="1"/>
  <c r="H6" i="5" l="1"/>
  <c r="H7" i="5" s="1"/>
  <c r="H8" i="5" s="1"/>
  <c r="H5" i="4"/>
  <c r="H6" i="4" s="1"/>
  <c r="H7" i="4" s="1"/>
  <c r="H8" i="4" s="1"/>
  <c r="D4" i="4"/>
  <c r="D6" i="4" s="1"/>
  <c r="D7" i="4" s="1"/>
  <c r="D8" i="4" s="1"/>
  <c r="D6" i="5"/>
  <c r="D7" i="5" s="1"/>
  <c r="D8" i="5" s="1"/>
  <c r="I14" i="1"/>
  <c r="F7" i="1"/>
  <c r="H3" i="1" l="1"/>
  <c r="H5" i="1" s="1"/>
  <c r="D3" i="1"/>
  <c r="D4" i="1" l="1"/>
  <c r="H4" i="1"/>
  <c r="H6" i="1" s="1"/>
  <c r="H7" i="1" s="1"/>
  <c r="H8" i="1" s="1"/>
  <c r="D5" i="1"/>
  <c r="D6" i="1" l="1"/>
  <c r="D7" i="1" s="1"/>
  <c r="D8" i="1" s="1"/>
</calcChain>
</file>

<file path=xl/sharedStrings.xml><?xml version="1.0" encoding="utf-8"?>
<sst xmlns="http://schemas.openxmlformats.org/spreadsheetml/2006/main" count="125" uniqueCount="41">
  <si>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</si>
  <si>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</si>
  <si>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</si>
  <si>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</si>
  <si>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</si>
  <si>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</si>
  <si>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</si>
  <si>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</si>
  <si>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</si>
  <si>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</si>
  <si>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</si>
  <si>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</si>
  <si>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</si>
  <si>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</si>
  <si>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</si>
  <si>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</si>
  <si>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</si>
  <si>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</si>
  <si>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</si>
  <si>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</si>
  <si>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</si>
  <si>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</si>
  <si>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</si>
  <si>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</si>
  <si>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</si>
  <si>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</si>
  <si>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</si>
  <si>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</si>
  <si>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</si>
  <si>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</si>
  <si>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</si>
  <si>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</si>
  <si>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</si>
  <si>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</si>
  <si>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GRUPOS ELECTRÓGENOS ALTO DEL ARENAL</t>
  </si>
  <si>
    <t>Suministro e Instalación Grupo Electrógeno</t>
  </si>
  <si>
    <t>Mantenimiento Grupo Electrógeno</t>
  </si>
  <si>
    <t>Traslado Grupo Electrógeno</t>
  </si>
  <si>
    <t>Ud</t>
  </si>
  <si>
    <t>Suministro e Instalación Grupo Electrógeno 400KVA</t>
  </si>
  <si>
    <t>Mantenimiento Integral (prorrateo mensual)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</si>
</sst>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4" fillId="3" borderId="0" xfId="0" applyNumberFormat="1" applyFont="1" applyFill="1" applyProtection="1">
      <protection locked="0"/>
    </xf>
    <xf numFmtId="0" fontId="3" fillId="6" borderId="0" xfId="0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10" fontId="3" fillId="3" borderId="4" xfId="0" quotePrefix="1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4" fontId="5" fillId="0" borderId="0" xfId="0" applyNumberFormat="1" applyFont="1"/>
    <xf numFmtId="0" fontId="5" fillId="0" borderId="0" xfId="0" applyFont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B05AF070-0425-438C-A1F3-D5DC39958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654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2463C02-85E6-4AA9-8727-6C5C98B78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654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7"/>
  <sheetViews>
    <sheetView showGridLines="0" tabSelected="1" zoomScale="85" zoomScaleNormal="85" workbookViewId="0">
      <selection activeCell="D21" sqref="D21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3.33203125" bestFit="1" customWidth="1"/>
    <col min="4" max="4" width="18.6640625" customWidth="1"/>
    <col min="5" max="5" width="30.441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37" t="s">
        <v>3</v>
      </c>
      <c r="B3" s="38"/>
      <c r="C3" s="39"/>
      <c r="D3" s="11">
        <f>SUM(G:G)</f>
        <v>115706.98000000001</v>
      </c>
      <c r="E3" s="37" t="s">
        <v>4</v>
      </c>
      <c r="F3" s="38"/>
      <c r="G3" s="39"/>
      <c r="H3" s="11">
        <f>SUM(I:I)</f>
        <v>0</v>
      </c>
    </row>
    <row r="4" spans="1:9" ht="15" customHeight="1" thickBot="1" x14ac:dyDescent="0.35">
      <c r="A4" s="12" t="s">
        <v>5</v>
      </c>
      <c r="B4" s="13">
        <v>0.06</v>
      </c>
      <c r="C4" s="14" t="s">
        <v>6</v>
      </c>
      <c r="D4" s="15">
        <f>ROUND($D$3*B4,2)</f>
        <v>6942.42</v>
      </c>
      <c r="E4" s="16" t="s">
        <v>7</v>
      </c>
      <c r="F4" s="2"/>
      <c r="G4" s="14" t="s">
        <v>6</v>
      </c>
      <c r="H4" s="15">
        <f>ROUND($H$3*F4,2)</f>
        <v>0</v>
      </c>
    </row>
    <row r="5" spans="1:9" ht="15" thickBot="1" x14ac:dyDescent="0.35">
      <c r="A5" s="12" t="s">
        <v>8</v>
      </c>
      <c r="B5" s="13">
        <v>0.09</v>
      </c>
      <c r="C5" s="14" t="s">
        <v>9</v>
      </c>
      <c r="D5" s="15">
        <f>ROUND($D$3*B5,2)</f>
        <v>10413.629999999999</v>
      </c>
      <c r="E5" s="16" t="s">
        <v>10</v>
      </c>
      <c r="F5" s="2"/>
      <c r="G5" s="14" t="s">
        <v>9</v>
      </c>
      <c r="H5" s="15">
        <f>ROUND($H$3*F5,2)</f>
        <v>0</v>
      </c>
    </row>
    <row r="6" spans="1:9" ht="15" thickBot="1" x14ac:dyDescent="0.35">
      <c r="A6" s="40" t="s">
        <v>11</v>
      </c>
      <c r="B6" s="41"/>
      <c r="C6" s="42"/>
      <c r="D6" s="15">
        <f>SUM(D3,D4,D5)</f>
        <v>133063.03</v>
      </c>
      <c r="E6" s="40" t="s">
        <v>12</v>
      </c>
      <c r="F6" s="41"/>
      <c r="G6" s="42"/>
      <c r="H6" s="15">
        <f>SUM(H3,H4,H5)</f>
        <v>0</v>
      </c>
    </row>
    <row r="7" spans="1:9" ht="15" thickBot="1" x14ac:dyDescent="0.35">
      <c r="A7" s="18" t="s">
        <v>13</v>
      </c>
      <c r="B7" s="19">
        <v>0.21</v>
      </c>
      <c r="C7" s="14" t="s">
        <v>14</v>
      </c>
      <c r="D7" s="15">
        <f>ROUND($D$6*B7,2)</f>
        <v>27943.24</v>
      </c>
      <c r="E7" s="20" t="s">
        <v>13</v>
      </c>
      <c r="F7" s="21">
        <f>B7</f>
        <v>0.21</v>
      </c>
      <c r="G7" s="14" t="s">
        <v>14</v>
      </c>
      <c r="H7" s="15">
        <f>ROUND($H$6*F7,2)</f>
        <v>0</v>
      </c>
    </row>
    <row r="8" spans="1:9" ht="15" thickBot="1" x14ac:dyDescent="0.35">
      <c r="A8" s="43" t="s">
        <v>15</v>
      </c>
      <c r="B8" s="44"/>
      <c r="C8" s="45"/>
      <c r="D8" s="22">
        <f>SUM(D6:D7)</f>
        <v>161006.26999999999</v>
      </c>
      <c r="E8" s="43" t="s">
        <v>16</v>
      </c>
      <c r="F8" s="44"/>
      <c r="G8" s="45"/>
      <c r="H8" s="22">
        <f>SUM(H6:H7)</f>
        <v>0</v>
      </c>
    </row>
    <row r="9" spans="1:9" ht="15" thickBot="1" x14ac:dyDescent="0.35">
      <c r="D9" s="7"/>
      <c r="H9" s="7"/>
    </row>
    <row r="10" spans="1:9" ht="15" thickBot="1" x14ac:dyDescent="0.35">
      <c r="A10" s="23"/>
      <c r="F10" s="35" t="s">
        <v>17</v>
      </c>
      <c r="G10" s="36"/>
      <c r="H10" s="35" t="s">
        <v>18</v>
      </c>
      <c r="I10" s="36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s="29" customFormat="1" ht="19.2" customHeight="1" x14ac:dyDescent="0.3">
      <c r="A12" s="26" t="s">
        <v>28</v>
      </c>
      <c r="B12" s="26"/>
      <c r="C12" s="26" t="s">
        <v>34</v>
      </c>
      <c r="D12" s="26"/>
      <c r="E12" s="27"/>
      <c r="F12" s="27"/>
      <c r="G12" s="28"/>
      <c r="H12" s="28"/>
      <c r="I12" s="27"/>
    </row>
    <row r="13" spans="1:9" s="29" customFormat="1" ht="19.2" customHeight="1" x14ac:dyDescent="0.3">
      <c r="A13" s="26" t="s">
        <v>29</v>
      </c>
      <c r="B13" s="26"/>
      <c r="C13" s="26" t="s">
        <v>35</v>
      </c>
      <c r="D13" s="26"/>
      <c r="E13" s="27"/>
      <c r="F13" s="27"/>
      <c r="G13" s="28"/>
      <c r="H13" s="28"/>
      <c r="I13" s="27"/>
    </row>
    <row r="14" spans="1:9" ht="19.2" customHeight="1" x14ac:dyDescent="0.3">
      <c r="A14" s="30"/>
      <c r="B14" s="30"/>
      <c r="C14" s="30" t="s">
        <v>39</v>
      </c>
      <c r="D14" s="31" t="s">
        <v>38</v>
      </c>
      <c r="E14" s="31">
        <v>1</v>
      </c>
      <c r="F14" s="31">
        <v>71295.649999999994</v>
      </c>
      <c r="G14" s="32">
        <f>+E14*F14</f>
        <v>71295.649999999994</v>
      </c>
      <c r="H14" s="4"/>
      <c r="I14" s="34">
        <f t="shared" ref="I14" si="0">ROUND(E14*H14,2)</f>
        <v>0</v>
      </c>
    </row>
    <row r="15" spans="1:9" s="29" customFormat="1" ht="19.2" customHeight="1" x14ac:dyDescent="0.3">
      <c r="A15" s="26" t="s">
        <v>30</v>
      </c>
      <c r="B15" s="26"/>
      <c r="C15" s="26" t="s">
        <v>36</v>
      </c>
      <c r="D15" s="26"/>
      <c r="E15" s="27"/>
      <c r="F15" s="27"/>
      <c r="G15" s="28"/>
      <c r="H15" s="28"/>
      <c r="I15" s="27"/>
    </row>
    <row r="16" spans="1:9" ht="19.2" customHeight="1" x14ac:dyDescent="0.3">
      <c r="A16" s="30"/>
      <c r="B16" s="30"/>
      <c r="C16" s="30" t="s">
        <v>40</v>
      </c>
      <c r="D16" s="31" t="s">
        <v>38</v>
      </c>
      <c r="E16" s="31">
        <v>36</v>
      </c>
      <c r="F16" s="31">
        <v>1171.45</v>
      </c>
      <c r="G16" s="32">
        <f t="shared" ref="G16:G17" si="1">+E16*F16</f>
        <v>42172.200000000004</v>
      </c>
      <c r="H16" s="4"/>
      <c r="I16" s="34">
        <f>ROUND(E16*H16,2)</f>
        <v>0</v>
      </c>
    </row>
    <row r="17" spans="1:9" ht="19.2" customHeight="1" x14ac:dyDescent="0.3">
      <c r="A17" s="30"/>
      <c r="B17" s="30"/>
      <c r="C17" s="30" t="s">
        <v>37</v>
      </c>
      <c r="D17" s="31" t="s">
        <v>38</v>
      </c>
      <c r="E17" s="31">
        <v>1</v>
      </c>
      <c r="F17" s="31">
        <v>2239.13</v>
      </c>
      <c r="G17" s="32">
        <f t="shared" si="1"/>
        <v>2239.13</v>
      </c>
      <c r="H17" s="4"/>
      <c r="I17" s="34">
        <f t="shared" ref="I17" si="2">ROUND(E17*H17,2)</f>
        <v>0</v>
      </c>
    </row>
  </sheetData>
  <sheetProtection algorithmName="SHA-512" hashValue="FYKlrqXIvFgShc5zCzKyq8iX1mIjrUoua3z5PazQJTQcHXyPUdQN/CDv1gk9Id7yiNHQGj4vZtn66Ljsswr51A==" saltValue="da2T/EDM9K4wP6XeIPkIw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0EF58-026B-45F5-A92C-FBBDEA823B07}">
  <dimension ref="A1:I15"/>
  <sheetViews>
    <sheetView showGridLines="0" zoomScale="85" zoomScaleNormal="85" workbookViewId="0">
      <selection activeCell="E18" sqref="E18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3.33203125" bestFit="1" customWidth="1"/>
    <col min="4" max="4" width="18.6640625" customWidth="1"/>
    <col min="5" max="5" width="30.441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37" t="s">
        <v>3</v>
      </c>
      <c r="B3" s="38"/>
      <c r="C3" s="39"/>
      <c r="D3" s="11">
        <f>SUM(G:G)</f>
        <v>44411.33</v>
      </c>
      <c r="E3" s="37" t="s">
        <v>4</v>
      </c>
      <c r="F3" s="38"/>
      <c r="G3" s="39"/>
      <c r="H3" s="11">
        <f>SUM(I:I)</f>
        <v>0</v>
      </c>
    </row>
    <row r="4" spans="1:9" ht="15" customHeight="1" thickBot="1" x14ac:dyDescent="0.35">
      <c r="A4" s="12" t="s">
        <v>5</v>
      </c>
      <c r="B4" s="13">
        <v>0.06</v>
      </c>
      <c r="C4" s="14" t="s">
        <v>6</v>
      </c>
      <c r="D4" s="15">
        <f>ROUND($D$3*B4,2)</f>
        <v>2664.68</v>
      </c>
      <c r="E4" s="16" t="s">
        <v>7</v>
      </c>
      <c r="F4" s="17">
        <f>+'Oferta Económica'!F4</f>
        <v>0</v>
      </c>
      <c r="G4" s="14" t="s">
        <v>6</v>
      </c>
      <c r="H4" s="15">
        <f>ROUND($H$3*F4,2)</f>
        <v>0</v>
      </c>
    </row>
    <row r="5" spans="1:9" ht="15" thickBot="1" x14ac:dyDescent="0.35">
      <c r="A5" s="12" t="s">
        <v>8</v>
      </c>
      <c r="B5" s="13">
        <v>0.09</v>
      </c>
      <c r="C5" s="14" t="s">
        <v>9</v>
      </c>
      <c r="D5" s="15">
        <f>ROUND($D$3*B5,2)</f>
        <v>3997.02</v>
      </c>
      <c r="E5" s="16" t="s">
        <v>10</v>
      </c>
      <c r="F5" s="17">
        <f>+'Oferta Económica'!F5</f>
        <v>0</v>
      </c>
      <c r="G5" s="14" t="s">
        <v>9</v>
      </c>
      <c r="H5" s="15">
        <f>ROUND($H$3*F5,2)</f>
        <v>0</v>
      </c>
    </row>
    <row r="6" spans="1:9" ht="15" thickBot="1" x14ac:dyDescent="0.35">
      <c r="A6" s="40" t="s">
        <v>11</v>
      </c>
      <c r="B6" s="41"/>
      <c r="C6" s="42"/>
      <c r="D6" s="15">
        <f>SUM(D3,D4,D5)</f>
        <v>51073.03</v>
      </c>
      <c r="E6" s="40" t="s">
        <v>12</v>
      </c>
      <c r="F6" s="41"/>
      <c r="G6" s="42"/>
      <c r="H6" s="15">
        <f>SUM(H3,H4,H5)</f>
        <v>0</v>
      </c>
    </row>
    <row r="7" spans="1:9" ht="15" thickBot="1" x14ac:dyDescent="0.35">
      <c r="A7" s="18" t="s">
        <v>13</v>
      </c>
      <c r="B7" s="19">
        <v>0.21</v>
      </c>
      <c r="C7" s="14" t="s">
        <v>14</v>
      </c>
      <c r="D7" s="15">
        <f>ROUND($D$6*B7,2)</f>
        <v>10725.34</v>
      </c>
      <c r="E7" s="20" t="s">
        <v>13</v>
      </c>
      <c r="F7" s="21">
        <f>B7</f>
        <v>0.21</v>
      </c>
      <c r="G7" s="14" t="s">
        <v>14</v>
      </c>
      <c r="H7" s="15">
        <f>ROUND($H$6*F7,2)</f>
        <v>0</v>
      </c>
    </row>
    <row r="8" spans="1:9" ht="15" thickBot="1" x14ac:dyDescent="0.35">
      <c r="A8" s="43" t="s">
        <v>15</v>
      </c>
      <c r="B8" s="44"/>
      <c r="C8" s="45"/>
      <c r="D8" s="22">
        <f>SUM(D6:D7)</f>
        <v>61798.369999999995</v>
      </c>
      <c r="E8" s="43" t="s">
        <v>16</v>
      </c>
      <c r="F8" s="44"/>
      <c r="G8" s="45"/>
      <c r="H8" s="22">
        <f>SUM(H6:H7)</f>
        <v>0</v>
      </c>
    </row>
    <row r="9" spans="1:9" ht="15" thickBot="1" x14ac:dyDescent="0.35"/>
    <row r="10" spans="1:9" ht="15" thickBot="1" x14ac:dyDescent="0.35">
      <c r="A10" s="23"/>
      <c r="F10" s="35" t="s">
        <v>17</v>
      </c>
      <c r="G10" s="36"/>
      <c r="H10" s="35" t="s">
        <v>18</v>
      </c>
      <c r="I10" s="36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s="29" customFormat="1" ht="19.2" customHeight="1" x14ac:dyDescent="0.3">
      <c r="A12" s="26" t="s">
        <v>28</v>
      </c>
      <c r="B12" s="26"/>
      <c r="C12" s="26" t="s">
        <v>34</v>
      </c>
      <c r="D12" s="26"/>
      <c r="E12" s="27"/>
      <c r="F12" s="27"/>
      <c r="G12" s="28"/>
      <c r="H12" s="27"/>
      <c r="I12" s="27"/>
    </row>
    <row r="13" spans="1:9" s="29" customFormat="1" ht="19.2" customHeight="1" x14ac:dyDescent="0.3">
      <c r="A13" s="26" t="s">
        <v>30</v>
      </c>
      <c r="B13" s="26"/>
      <c r="C13" s="26" t="s">
        <v>36</v>
      </c>
      <c r="D13" s="26"/>
      <c r="E13" s="27"/>
      <c r="F13" s="27"/>
      <c r="G13" s="28"/>
      <c r="H13" s="27"/>
      <c r="I13" s="27"/>
    </row>
    <row r="14" spans="1:9" ht="19.2" customHeight="1" x14ac:dyDescent="0.3">
      <c r="A14" s="30"/>
      <c r="B14" s="30"/>
      <c r="C14" s="30" t="s">
        <v>40</v>
      </c>
      <c r="D14" s="31" t="s">
        <v>38</v>
      </c>
      <c r="E14" s="31">
        <v>36</v>
      </c>
      <c r="F14" s="31">
        <f>+'Oferta Económica'!F16</f>
        <v>1171.45</v>
      </c>
      <c r="G14" s="32">
        <f t="shared" ref="G14" si="0">+E14*F14</f>
        <v>42172.200000000004</v>
      </c>
      <c r="H14" s="33">
        <f>+'Oferta Económica'!H16</f>
        <v>0</v>
      </c>
      <c r="I14" s="34">
        <f>ROUND(E14*H14,2)</f>
        <v>0</v>
      </c>
    </row>
    <row r="15" spans="1:9" ht="19.2" customHeight="1" x14ac:dyDescent="0.3">
      <c r="A15" s="30"/>
      <c r="B15" s="30"/>
      <c r="C15" s="30" t="s">
        <v>37</v>
      </c>
      <c r="D15" s="31" t="s">
        <v>38</v>
      </c>
      <c r="E15" s="31">
        <v>1</v>
      </c>
      <c r="F15" s="31">
        <f>+'Oferta Económica'!F17</f>
        <v>2239.13</v>
      </c>
      <c r="G15" s="32">
        <f>+E15*F15</f>
        <v>2239.13</v>
      </c>
      <c r="H15" s="33">
        <f>+'Oferta Económica'!H17</f>
        <v>0</v>
      </c>
      <c r="I15" s="34">
        <f t="shared" ref="I15" si="1">ROUND(E15*H15,2)</f>
        <v>0</v>
      </c>
    </row>
  </sheetData>
  <sheetProtection algorithmName="SHA-512" hashValue="oBjf1Ro9TX+Dh5Pt8kW8D1M0ZdysWFRHad6EutEYFoeH0xAxr9BOFeno4jZNIi5z75/znhjDJLlWMr84f2sS9A==" saltValue="gSGFtCe9mBaqY4CK+kEyb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80CE3-880D-479D-895E-45B88276187D}">
  <dimension ref="A1:I14"/>
  <sheetViews>
    <sheetView showGridLines="0" zoomScale="85" zoomScaleNormal="85" workbookViewId="0">
      <selection activeCell="E17" sqref="E17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3.33203125" bestFit="1" customWidth="1"/>
    <col min="4" max="4" width="18.6640625" customWidth="1"/>
    <col min="5" max="5" width="30.441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37" t="s">
        <v>3</v>
      </c>
      <c r="B3" s="38"/>
      <c r="C3" s="39"/>
      <c r="D3" s="11">
        <f>SUM(G:G)</f>
        <v>71295.649999999994</v>
      </c>
      <c r="E3" s="37" t="s">
        <v>4</v>
      </c>
      <c r="F3" s="38"/>
      <c r="G3" s="39"/>
      <c r="H3" s="11">
        <f>SUM(I:I)</f>
        <v>0</v>
      </c>
    </row>
    <row r="4" spans="1:9" ht="15" customHeight="1" thickBot="1" x14ac:dyDescent="0.35">
      <c r="A4" s="12" t="s">
        <v>5</v>
      </c>
      <c r="B4" s="13">
        <v>0.06</v>
      </c>
      <c r="C4" s="14" t="s">
        <v>6</v>
      </c>
      <c r="D4" s="15">
        <f>ROUND($D$3*B4,2)</f>
        <v>4277.74</v>
      </c>
      <c r="E4" s="16" t="s">
        <v>7</v>
      </c>
      <c r="F4" s="17">
        <f>+'Oferta Económica'!F4</f>
        <v>0</v>
      </c>
      <c r="G4" s="14" t="s">
        <v>6</v>
      </c>
      <c r="H4" s="15">
        <f>ROUND($H$3*F4,2)</f>
        <v>0</v>
      </c>
    </row>
    <row r="5" spans="1:9" ht="15" thickBot="1" x14ac:dyDescent="0.35">
      <c r="A5" s="12" t="s">
        <v>8</v>
      </c>
      <c r="B5" s="13">
        <v>0.09</v>
      </c>
      <c r="C5" s="14" t="s">
        <v>9</v>
      </c>
      <c r="D5" s="15">
        <f>ROUND($D$3*B5,2)</f>
        <v>6416.61</v>
      </c>
      <c r="E5" s="16" t="s">
        <v>10</v>
      </c>
      <c r="F5" s="17">
        <f>+'Oferta Económica'!F5</f>
        <v>0</v>
      </c>
      <c r="G5" s="14" t="s">
        <v>9</v>
      </c>
      <c r="H5" s="15">
        <f>ROUND($H$3*F5,2)</f>
        <v>0</v>
      </c>
    </row>
    <row r="6" spans="1:9" ht="15" thickBot="1" x14ac:dyDescent="0.35">
      <c r="A6" s="40" t="s">
        <v>11</v>
      </c>
      <c r="B6" s="41"/>
      <c r="C6" s="42"/>
      <c r="D6" s="15">
        <f>SUM(D3,D4,D5)</f>
        <v>81990</v>
      </c>
      <c r="E6" s="40" t="s">
        <v>12</v>
      </c>
      <c r="F6" s="41"/>
      <c r="G6" s="42"/>
      <c r="H6" s="15">
        <f>SUM(H3,H4,H5)</f>
        <v>0</v>
      </c>
    </row>
    <row r="7" spans="1:9" ht="15" thickBot="1" x14ac:dyDescent="0.35">
      <c r="A7" s="18" t="s">
        <v>13</v>
      </c>
      <c r="B7" s="19">
        <v>0.21</v>
      </c>
      <c r="C7" s="14" t="s">
        <v>14</v>
      </c>
      <c r="D7" s="15">
        <f>ROUND($D$6*B7,2)</f>
        <v>17217.900000000001</v>
      </c>
      <c r="E7" s="20" t="s">
        <v>13</v>
      </c>
      <c r="F7" s="21">
        <f>B7</f>
        <v>0.21</v>
      </c>
      <c r="G7" s="14" t="s">
        <v>14</v>
      </c>
      <c r="H7" s="15">
        <f>ROUND($H$6*F7,2)</f>
        <v>0</v>
      </c>
    </row>
    <row r="8" spans="1:9" ht="15" thickBot="1" x14ac:dyDescent="0.35">
      <c r="A8" s="43" t="s">
        <v>15</v>
      </c>
      <c r="B8" s="44"/>
      <c r="C8" s="45"/>
      <c r="D8" s="22">
        <f>SUM(D6:D7)</f>
        <v>99207.9</v>
      </c>
      <c r="E8" s="43" t="s">
        <v>16</v>
      </c>
      <c r="F8" s="44"/>
      <c r="G8" s="45"/>
      <c r="H8" s="22">
        <f>SUM(H6:H7)</f>
        <v>0</v>
      </c>
    </row>
    <row r="9" spans="1:9" ht="15" thickBot="1" x14ac:dyDescent="0.35"/>
    <row r="10" spans="1:9" ht="15" thickBot="1" x14ac:dyDescent="0.35">
      <c r="A10" s="23"/>
      <c r="F10" s="35" t="s">
        <v>17</v>
      </c>
      <c r="G10" s="36"/>
      <c r="H10" s="35" t="s">
        <v>18</v>
      </c>
      <c r="I10" s="36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s="29" customFormat="1" ht="19.2" customHeight="1" x14ac:dyDescent="0.3">
      <c r="A12" s="26" t="s">
        <v>28</v>
      </c>
      <c r="B12" s="26"/>
      <c r="C12" s="26" t="s">
        <v>34</v>
      </c>
      <c r="D12" s="26"/>
      <c r="E12" s="27"/>
      <c r="F12" s="27"/>
      <c r="G12" s="28"/>
      <c r="H12" s="27"/>
      <c r="I12" s="27"/>
    </row>
    <row r="13" spans="1:9" s="29" customFormat="1" ht="19.2" customHeight="1" x14ac:dyDescent="0.3">
      <c r="A13" s="26" t="s">
        <v>29</v>
      </c>
      <c r="B13" s="26"/>
      <c r="C13" s="26" t="s">
        <v>35</v>
      </c>
      <c r="D13" s="26"/>
      <c r="E13" s="27"/>
      <c r="F13" s="27"/>
      <c r="G13" s="28"/>
      <c r="H13" s="27"/>
      <c r="I13" s="27"/>
    </row>
    <row r="14" spans="1:9" ht="19.2" customHeight="1" x14ac:dyDescent="0.3">
      <c r="A14" s="30"/>
      <c r="B14" s="30"/>
      <c r="C14" s="30" t="s">
        <v>39</v>
      </c>
      <c r="D14" s="31" t="s">
        <v>38</v>
      </c>
      <c r="E14" s="31">
        <v>1</v>
      </c>
      <c r="F14" s="31">
        <f>+'Oferta Económica'!F14</f>
        <v>71295.649999999994</v>
      </c>
      <c r="G14" s="32">
        <f>+E14*F14</f>
        <v>71295.649999999994</v>
      </c>
      <c r="H14" s="33">
        <f>+'Oferta Económica'!H14</f>
        <v>0</v>
      </c>
      <c r="I14" s="34">
        <f t="shared" ref="I14" si="0">ROUND(E14*H14,2)</f>
        <v>0</v>
      </c>
    </row>
  </sheetData>
  <sheetProtection algorithmName="SHA-512" hashValue="VwniQF4O97OxVXNrkln2p71qHRk1O/75UBU2kKoje2CH7qkTqE8xffPxgWHUmGBFSceR+KaYBZIIsZg73GygPg==" saltValue="sSgBm4Zf7sb4OVnUCQcbK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3" t="s">
        <v>32</v>
      </c>
    </row>
    <row r="3" spans="2:2" ht="15" thickBot="1" x14ac:dyDescent="0.35">
      <c r="B3" s="5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CERTO_G</vt:lpstr>
      <vt:lpstr>CERTO_I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2025-07-01T10:11:17Z</dcterms:created>
  <dcterms:modified xsi:type="dcterms:W3CDTF">2025-07-01T11:01:46Z</dcterms:modified>
  <cp:category/>
  <cp:contentStatus/>
</cp:coreProperties>
</file>