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202300"/>
  <mc:AlternateContent xmlns:mc="http://schemas.openxmlformats.org/markup-compatibility/2006">
    <mc:Choice Requires="x15">
      <x15ac:absPath xmlns:x15ac="http://schemas.microsoft.com/office/spreadsheetml/2010/11/ac" url="https://cyiicc-my.sharepoint.com/personal/drodriguez_cyii_es/Documents/FONDOS EUROPEOS/TORREJON DE VELASCO/PROYECTO/00_PROYECTO FINAL EDITABLES/DOC Nº4 PRESUPUESTO/"/>
    </mc:Choice>
  </mc:AlternateContent>
  <xr:revisionPtr revIDLastSave="4" documentId="8_{4C961AB0-831D-471F-B7CD-490E933A24B9}" xr6:coauthVersionLast="47" xr6:coauthVersionMax="47" xr10:uidLastSave="{C428AFEC-DA2C-4D5D-9ED7-F70F82687866}"/>
  <bookViews>
    <workbookView xWindow="-108" yWindow="-108" windowWidth="23256" windowHeight="12456" xr2:uid="{A0330039-3190-43E5-AD9D-A7404557AF1C}"/>
  </bookViews>
  <sheets>
    <sheet name="Hoja1" sheetId="1" r:id="rId1"/>
  </sheet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263" i="1" l="1"/>
  <c r="M1263" i="1"/>
  <c r="M1261" i="1"/>
  <c r="N1244" i="1"/>
  <c r="N1249" i="1"/>
  <c r="N1254" i="1"/>
  <c r="M1254" i="1"/>
  <c r="M1251" i="1"/>
  <c r="M1249" i="1"/>
  <c r="M1246" i="1"/>
  <c r="M1244" i="1"/>
  <c r="N1241" i="1"/>
  <c r="M1241" i="1"/>
  <c r="N1224" i="1"/>
  <c r="N1226" i="1"/>
  <c r="N1234" i="1"/>
  <c r="M1234" i="1"/>
  <c r="M1226" i="1"/>
  <c r="M1224" i="1"/>
  <c r="M1220" i="1"/>
  <c r="N1217" i="1"/>
  <c r="N1215" i="1"/>
  <c r="M1215" i="1"/>
  <c r="M1206" i="1"/>
  <c r="N1185" i="1"/>
  <c r="N1190" i="1"/>
  <c r="N1198" i="1"/>
  <c r="N1195" i="1" s="1"/>
  <c r="M1200" i="1" s="1"/>
  <c r="M1198" i="1"/>
  <c r="M1195" i="1"/>
  <c r="M1190" i="1"/>
  <c r="M1187" i="1"/>
  <c r="M1185" i="1"/>
  <c r="M1175" i="1"/>
  <c r="N1168" i="1"/>
  <c r="N1146" i="1"/>
  <c r="N1151" i="1"/>
  <c r="N1156" i="1"/>
  <c r="N1161" i="1"/>
  <c r="N1166" i="1"/>
  <c r="M1166" i="1"/>
  <c r="M1161" i="1"/>
  <c r="M1156" i="1"/>
  <c r="M1151" i="1"/>
  <c r="M1146" i="1"/>
  <c r="M1138" i="1"/>
  <c r="N1138" i="1" s="1"/>
  <c r="M1135" i="1"/>
  <c r="M1133" i="1"/>
  <c r="M1120" i="1"/>
  <c r="N1120" i="1" s="1"/>
  <c r="M1115" i="1"/>
  <c r="M1110" i="1"/>
  <c r="M1102" i="1"/>
  <c r="N1001" i="1"/>
  <c r="N1047" i="1"/>
  <c r="M1093" i="1"/>
  <c r="N1093" i="1" s="1"/>
  <c r="M1088" i="1"/>
  <c r="M1086" i="1"/>
  <c r="M1083" i="1"/>
  <c r="N1083" i="1" s="1"/>
  <c r="M1080" i="1"/>
  <c r="M1078" i="1"/>
  <c r="M1075" i="1"/>
  <c r="M1073" i="1"/>
  <c r="M1067" i="1"/>
  <c r="M1062" i="1"/>
  <c r="M1056" i="1"/>
  <c r="M1054" i="1"/>
  <c r="M1047" i="1"/>
  <c r="M1042" i="1"/>
  <c r="M1040" i="1"/>
  <c r="M1037" i="1"/>
  <c r="M1032" i="1"/>
  <c r="M1030" i="1"/>
  <c r="M1028" i="1"/>
  <c r="M1025" i="1"/>
  <c r="M1016" i="1"/>
  <c r="M1013" i="1"/>
  <c r="M1011" i="1"/>
  <c r="M1003" i="1"/>
  <c r="M1001" i="1"/>
  <c r="M996" i="1"/>
  <c r="M990" i="1"/>
  <c r="M975" i="1"/>
  <c r="M973" i="1"/>
  <c r="M966" i="1"/>
  <c r="M958" i="1"/>
  <c r="M953" i="1"/>
  <c r="M947" i="1"/>
  <c r="M945" i="1"/>
  <c r="M937" i="1"/>
  <c r="M928" i="1"/>
  <c r="M921" i="1"/>
  <c r="N894" i="1"/>
  <c r="N899" i="1"/>
  <c r="M899" i="1"/>
  <c r="M894" i="1"/>
  <c r="M882" i="1"/>
  <c r="M877" i="1"/>
  <c r="M874" i="1"/>
  <c r="M872" i="1"/>
  <c r="M869" i="1"/>
  <c r="M867" i="1"/>
  <c r="M862" i="1"/>
  <c r="M859" i="1"/>
  <c r="M856" i="1"/>
  <c r="M853" i="1"/>
  <c r="N779" i="1"/>
  <c r="N784" i="1"/>
  <c r="N794" i="1"/>
  <c r="N843" i="1"/>
  <c r="M848" i="1"/>
  <c r="M843" i="1"/>
  <c r="M840" i="1"/>
  <c r="M841" i="1"/>
  <c r="M838" i="1"/>
  <c r="M835" i="1"/>
  <c r="M833" i="1"/>
  <c r="M827" i="1"/>
  <c r="M821" i="1"/>
  <c r="M815" i="1"/>
  <c r="M812" i="1"/>
  <c r="M810" i="1"/>
  <c r="M801" i="1"/>
  <c r="M796" i="1"/>
  <c r="M794" i="1"/>
  <c r="M791" i="1"/>
  <c r="M789" i="1"/>
  <c r="M784" i="1"/>
  <c r="M779" i="1"/>
  <c r="M776" i="1"/>
  <c r="M774" i="1"/>
  <c r="M771" i="1"/>
  <c r="M769" i="1"/>
  <c r="M764" i="1"/>
  <c r="M759" i="1"/>
  <c r="M753" i="1"/>
  <c r="M749" i="1"/>
  <c r="N622" i="1"/>
  <c r="N662" i="1"/>
  <c r="N677" i="1"/>
  <c r="N674" i="1" s="1"/>
  <c r="M744" i="1"/>
  <c r="M737" i="1"/>
  <c r="M734" i="1"/>
  <c r="M732" i="1"/>
  <c r="M726" i="1"/>
  <c r="M720" i="1"/>
  <c r="M716" i="1"/>
  <c r="M714" i="1"/>
  <c r="M710" i="1"/>
  <c r="M708" i="1"/>
  <c r="M702" i="1"/>
  <c r="M697" i="1"/>
  <c r="M692" i="1"/>
  <c r="M689" i="1"/>
  <c r="M687" i="1"/>
  <c r="M682" i="1"/>
  <c r="M677" i="1"/>
  <c r="M672" i="1"/>
  <c r="M669" i="1"/>
  <c r="M667" i="1"/>
  <c r="M662" i="1"/>
  <c r="M656" i="1"/>
  <c r="M653" i="1"/>
  <c r="M651" i="1"/>
  <c r="M647" i="1"/>
  <c r="M645" i="1"/>
  <c r="M639" i="1"/>
  <c r="M630" i="1"/>
  <c r="M624" i="1"/>
  <c r="M622" i="1"/>
  <c r="M619" i="1"/>
  <c r="M617" i="1"/>
  <c r="M609" i="1"/>
  <c r="M604" i="1"/>
  <c r="M598" i="1"/>
  <c r="M596" i="1"/>
  <c r="M589" i="1"/>
  <c r="M581" i="1"/>
  <c r="N470" i="1"/>
  <c r="N530" i="1"/>
  <c r="M568" i="1"/>
  <c r="M563" i="1"/>
  <c r="M556" i="1"/>
  <c r="M550" i="1"/>
  <c r="M544" i="1"/>
  <c r="M538" i="1"/>
  <c r="M536" i="1"/>
  <c r="M530" i="1"/>
  <c r="M525" i="1"/>
  <c r="M519" i="1"/>
  <c r="N519" i="1" s="1"/>
  <c r="M514" i="1"/>
  <c r="M508" i="1"/>
  <c r="M491" i="1"/>
  <c r="M488" i="1"/>
  <c r="M486" i="1"/>
  <c r="M483" i="1"/>
  <c r="M481" i="1"/>
  <c r="M475" i="1"/>
  <c r="M470" i="1"/>
  <c r="M461" i="1"/>
  <c r="M447" i="1"/>
  <c r="M407" i="1"/>
  <c r="M355" i="1"/>
  <c r="M348" i="1"/>
  <c r="M326" i="1"/>
  <c r="M324" i="1"/>
  <c r="M292" i="1"/>
  <c r="M262" i="1"/>
  <c r="M256" i="1"/>
  <c r="M253" i="1"/>
  <c r="M251" i="1"/>
  <c r="N204" i="1"/>
  <c r="N201" i="1" s="1"/>
  <c r="N237" i="1"/>
  <c r="N242" i="1"/>
  <c r="M242" i="1"/>
  <c r="M237" i="1"/>
  <c r="M232" i="1"/>
  <c r="M226" i="1"/>
  <c r="N226" i="1" s="1"/>
  <c r="N223" i="1" s="1"/>
  <c r="M223" i="1"/>
  <c r="M221" i="1"/>
  <c r="M216" i="1"/>
  <c r="M211" i="1"/>
  <c r="M204" i="1"/>
  <c r="M201" i="1"/>
  <c r="M199" i="1"/>
  <c r="M192" i="1"/>
  <c r="M184" i="1"/>
  <c r="M178" i="1"/>
  <c r="M176" i="1"/>
  <c r="M167" i="1"/>
  <c r="M162" i="1"/>
  <c r="N126" i="1"/>
  <c r="N128" i="1"/>
  <c r="M151" i="1"/>
  <c r="M144" i="1"/>
  <c r="M139" i="1"/>
  <c r="M133" i="1"/>
  <c r="M126" i="1"/>
  <c r="M121" i="1"/>
  <c r="M114" i="1"/>
  <c r="M112" i="1"/>
  <c r="N71" i="1"/>
  <c r="N68" i="1" s="1"/>
  <c r="N81" i="1"/>
  <c r="N87" i="1"/>
  <c r="M102" i="1"/>
  <c r="M99" i="1"/>
  <c r="M97" i="1"/>
  <c r="M92" i="1"/>
  <c r="M87" i="1"/>
  <c r="M81" i="1"/>
  <c r="M78" i="1"/>
  <c r="M76" i="1"/>
  <c r="M73" i="1"/>
  <c r="M71" i="1"/>
  <c r="M66" i="1"/>
  <c r="M61" i="1"/>
  <c r="M58" i="1"/>
  <c r="M56" i="1"/>
  <c r="M51" i="1"/>
  <c r="M46" i="1"/>
  <c r="M39" i="1"/>
  <c r="M37" i="1"/>
  <c r="M32" i="1"/>
  <c r="M30" i="1"/>
  <c r="M20" i="1"/>
  <c r="M15" i="1"/>
  <c r="M9" i="1"/>
  <c r="N9" i="1"/>
  <c r="K1260" i="1"/>
  <c r="L1261" i="1"/>
  <c r="J1262" i="1"/>
  <c r="K1263" i="1" s="1"/>
  <c r="K1172" i="1"/>
  <c r="K1240" i="1"/>
  <c r="L1251" i="1"/>
  <c r="J1253" i="1"/>
  <c r="K1254" i="1" s="1"/>
  <c r="L1246" i="1"/>
  <c r="J1248" i="1"/>
  <c r="K1249" i="1" s="1"/>
  <c r="L1241" i="1"/>
  <c r="J1243" i="1"/>
  <c r="K1244" i="1" s="1"/>
  <c r="K1204" i="1"/>
  <c r="K1219" i="1"/>
  <c r="L1226" i="1"/>
  <c r="K1226" i="1"/>
  <c r="K1234" i="1"/>
  <c r="L1220" i="1"/>
  <c r="J1223" i="1"/>
  <c r="K1224" i="1" s="1"/>
  <c r="N1220" i="1" s="1"/>
  <c r="K1205" i="1"/>
  <c r="L1206" i="1"/>
  <c r="K1206" i="1"/>
  <c r="N1206" i="1"/>
  <c r="M1217" i="1" s="1"/>
  <c r="N1205" i="1" s="1"/>
  <c r="K1215" i="1"/>
  <c r="J1214" i="1"/>
  <c r="K1173" i="1"/>
  <c r="K1194" i="1"/>
  <c r="L1195" i="1"/>
  <c r="K1195" i="1"/>
  <c r="K1198" i="1"/>
  <c r="K1174" i="1"/>
  <c r="L1187" i="1"/>
  <c r="K1190" i="1"/>
  <c r="L1175" i="1"/>
  <c r="K1185" i="1"/>
  <c r="K1175" i="1" s="1"/>
  <c r="K1126" i="1"/>
  <c r="K1142" i="1"/>
  <c r="L1163" i="1"/>
  <c r="M1163" i="1" s="1"/>
  <c r="K1166" i="1"/>
  <c r="N1163" i="1" s="1"/>
  <c r="L1158" i="1"/>
  <c r="M1158" i="1" s="1"/>
  <c r="J1160" i="1"/>
  <c r="K1161" i="1" s="1"/>
  <c r="K1158" i="1" s="1"/>
  <c r="L1153" i="1"/>
  <c r="M1153" i="1" s="1"/>
  <c r="J1155" i="1"/>
  <c r="K1156" i="1" s="1"/>
  <c r="L1148" i="1"/>
  <c r="M1148" i="1" s="1"/>
  <c r="K1151" i="1"/>
  <c r="J1150" i="1"/>
  <c r="L1143" i="1"/>
  <c r="M1143" i="1" s="1"/>
  <c r="J1145" i="1"/>
  <c r="K1146" i="1" s="1"/>
  <c r="K1127" i="1"/>
  <c r="L1135" i="1"/>
  <c r="K1138" i="1"/>
  <c r="L1129" i="1"/>
  <c r="M1129" i="1" s="1"/>
  <c r="J1132" i="1"/>
  <c r="J1131" i="1"/>
  <c r="K1133" i="1" s="1"/>
  <c r="K1097" i="1"/>
  <c r="K1106" i="1"/>
  <c r="L1117" i="1"/>
  <c r="M1117" i="1" s="1"/>
  <c r="J1119" i="1"/>
  <c r="K1120" i="1" s="1"/>
  <c r="K1117" i="1" s="1"/>
  <c r="L1112" i="1"/>
  <c r="M1112" i="1" s="1"/>
  <c r="K1115" i="1"/>
  <c r="K1112" i="1" s="1"/>
  <c r="J1114" i="1"/>
  <c r="L1107" i="1"/>
  <c r="M1107" i="1" s="1"/>
  <c r="J1109" i="1"/>
  <c r="K1110" i="1" s="1"/>
  <c r="N1110" i="1" s="1"/>
  <c r="K1098" i="1"/>
  <c r="L1099" i="1"/>
  <c r="M1099" i="1" s="1"/>
  <c r="J1101" i="1"/>
  <c r="K1102" i="1" s="1"/>
  <c r="N1102" i="1" s="1"/>
  <c r="K903" i="1"/>
  <c r="L1090" i="1"/>
  <c r="M1090" i="1" s="1"/>
  <c r="J1092" i="1"/>
  <c r="K1093" i="1" s="1"/>
  <c r="L1085" i="1"/>
  <c r="M1085" i="1" s="1"/>
  <c r="K1085" i="1"/>
  <c r="J1087" i="1"/>
  <c r="K1088" i="1" s="1"/>
  <c r="N1088" i="1" s="1"/>
  <c r="N1085" i="1" s="1"/>
  <c r="L1080" i="1"/>
  <c r="J1082" i="1"/>
  <c r="K1083" i="1" s="1"/>
  <c r="L1075" i="1"/>
  <c r="J1077" i="1"/>
  <c r="K1078" i="1" s="1"/>
  <c r="N1078" i="1" s="1"/>
  <c r="L1069" i="1"/>
  <c r="M1069" i="1" s="1"/>
  <c r="J1072" i="1"/>
  <c r="J1071" i="1"/>
  <c r="L1064" i="1"/>
  <c r="M1064" i="1" s="1"/>
  <c r="J1066" i="1"/>
  <c r="K1067" i="1" s="1"/>
  <c r="K1064" i="1" s="1"/>
  <c r="L1056" i="1"/>
  <c r="J1061" i="1"/>
  <c r="J1060" i="1"/>
  <c r="J1059" i="1"/>
  <c r="J1058" i="1"/>
  <c r="L1049" i="1"/>
  <c r="M1049" i="1" s="1"/>
  <c r="J1053" i="1"/>
  <c r="K1054" i="1" s="1"/>
  <c r="N1054" i="1" s="1"/>
  <c r="J1052" i="1"/>
  <c r="J1051" i="1"/>
  <c r="L1044" i="1"/>
  <c r="M1044" i="1" s="1"/>
  <c r="J1046" i="1"/>
  <c r="K1047" i="1" s="1"/>
  <c r="L1039" i="1"/>
  <c r="M1039" i="1" s="1"/>
  <c r="J1041" i="1"/>
  <c r="K1042" i="1" s="1"/>
  <c r="N1042" i="1" s="1"/>
  <c r="L1032" i="1"/>
  <c r="J1036" i="1"/>
  <c r="J1035" i="1"/>
  <c r="J1034" i="1"/>
  <c r="L1027" i="1"/>
  <c r="M1027" i="1" s="1"/>
  <c r="J1029" i="1"/>
  <c r="K1030" i="1" s="1"/>
  <c r="L1018" i="1"/>
  <c r="M1018" i="1" s="1"/>
  <c r="J1024" i="1"/>
  <c r="J1023" i="1"/>
  <c r="J1022" i="1"/>
  <c r="J1021" i="1"/>
  <c r="J1020" i="1"/>
  <c r="L1013" i="1"/>
  <c r="J1015" i="1"/>
  <c r="K1016" i="1" s="1"/>
  <c r="N1016" i="1" s="1"/>
  <c r="L1003" i="1"/>
  <c r="J1010" i="1"/>
  <c r="J1009" i="1"/>
  <c r="J1008" i="1"/>
  <c r="J1007" i="1"/>
  <c r="J1006" i="1"/>
  <c r="J1005" i="1"/>
  <c r="L998" i="1"/>
  <c r="M998" i="1" s="1"/>
  <c r="J1000" i="1"/>
  <c r="K1001" i="1" s="1"/>
  <c r="K998" i="1" s="1"/>
  <c r="L992" i="1"/>
  <c r="M992" i="1" s="1"/>
  <c r="J995" i="1"/>
  <c r="J994" i="1"/>
  <c r="L975" i="1"/>
  <c r="J989" i="1"/>
  <c r="J988" i="1"/>
  <c r="J987" i="1"/>
  <c r="J986" i="1"/>
  <c r="J985" i="1"/>
  <c r="J984" i="1"/>
  <c r="J983" i="1"/>
  <c r="J982" i="1"/>
  <c r="J981" i="1"/>
  <c r="J980" i="1"/>
  <c r="J979" i="1"/>
  <c r="J978" i="1"/>
  <c r="J977" i="1"/>
  <c r="L968" i="1"/>
  <c r="M968" i="1" s="1"/>
  <c r="J972" i="1"/>
  <c r="J971" i="1"/>
  <c r="J970" i="1"/>
  <c r="L960" i="1"/>
  <c r="M960" i="1" s="1"/>
  <c r="J965" i="1"/>
  <c r="J964" i="1"/>
  <c r="J963" i="1"/>
  <c r="J962" i="1"/>
  <c r="L955" i="1"/>
  <c r="M955" i="1" s="1"/>
  <c r="K958" i="1"/>
  <c r="K955" i="1" s="1"/>
  <c r="J957" i="1"/>
  <c r="L947" i="1"/>
  <c r="J952" i="1"/>
  <c r="J951" i="1"/>
  <c r="J950" i="1"/>
  <c r="J949" i="1"/>
  <c r="L939" i="1"/>
  <c r="M939" i="1" s="1"/>
  <c r="J944" i="1"/>
  <c r="K945" i="1" s="1"/>
  <c r="J943" i="1"/>
  <c r="J942" i="1"/>
  <c r="J941" i="1"/>
  <c r="L930" i="1"/>
  <c r="M930" i="1" s="1"/>
  <c r="J936" i="1"/>
  <c r="J935" i="1"/>
  <c r="J934" i="1"/>
  <c r="J933" i="1"/>
  <c r="J932" i="1"/>
  <c r="L923" i="1"/>
  <c r="M923" i="1" s="1"/>
  <c r="J927" i="1"/>
  <c r="J926" i="1"/>
  <c r="J925" i="1"/>
  <c r="L904" i="1"/>
  <c r="M904" i="1" s="1"/>
  <c r="J920" i="1"/>
  <c r="J919" i="1"/>
  <c r="J918" i="1"/>
  <c r="J917" i="1"/>
  <c r="J916" i="1"/>
  <c r="J915" i="1"/>
  <c r="J914" i="1"/>
  <c r="J913" i="1"/>
  <c r="J912" i="1"/>
  <c r="J911" i="1"/>
  <c r="J910" i="1"/>
  <c r="J909" i="1"/>
  <c r="J908" i="1"/>
  <c r="J907" i="1"/>
  <c r="J906" i="1"/>
  <c r="K890" i="1"/>
  <c r="L896" i="1"/>
  <c r="M896" i="1" s="1"/>
  <c r="J898" i="1"/>
  <c r="K899" i="1" s="1"/>
  <c r="L891" i="1"/>
  <c r="M891" i="1" s="1"/>
  <c r="J893" i="1"/>
  <c r="K894" i="1" s="1"/>
  <c r="K106" i="1"/>
  <c r="K574" i="1"/>
  <c r="K852" i="1"/>
  <c r="L879" i="1"/>
  <c r="M879" i="1" s="1"/>
  <c r="J881" i="1"/>
  <c r="K882" i="1" s="1"/>
  <c r="N882" i="1" s="1"/>
  <c r="L874" i="1"/>
  <c r="J876" i="1"/>
  <c r="K877" i="1" s="1"/>
  <c r="N877" i="1" s="1"/>
  <c r="L869" i="1"/>
  <c r="J871" i="1"/>
  <c r="K872" i="1" s="1"/>
  <c r="K869" i="1" s="1"/>
  <c r="L864" i="1"/>
  <c r="M864" i="1" s="1"/>
  <c r="J866" i="1"/>
  <c r="K867" i="1" s="1"/>
  <c r="K864" i="1" s="1"/>
  <c r="L858" i="1"/>
  <c r="M858" i="1" s="1"/>
  <c r="J861" i="1"/>
  <c r="J860" i="1"/>
  <c r="L853" i="1"/>
  <c r="J855" i="1"/>
  <c r="K856" i="1" s="1"/>
  <c r="K748" i="1"/>
  <c r="L845" i="1"/>
  <c r="M845" i="1" s="1"/>
  <c r="K848" i="1"/>
  <c r="K845" i="1" s="1"/>
  <c r="J847" i="1"/>
  <c r="L840" i="1"/>
  <c r="J842" i="1"/>
  <c r="K843" i="1" s="1"/>
  <c r="L835" i="1"/>
  <c r="J837" i="1"/>
  <c r="K838" i="1" s="1"/>
  <c r="L829" i="1"/>
  <c r="M829" i="1" s="1"/>
  <c r="J832" i="1"/>
  <c r="J831" i="1"/>
  <c r="L823" i="1"/>
  <c r="M823" i="1" s="1"/>
  <c r="J826" i="1"/>
  <c r="J825" i="1"/>
  <c r="L817" i="1"/>
  <c r="M817" i="1" s="1"/>
  <c r="J820" i="1"/>
  <c r="J819" i="1"/>
  <c r="K821" i="1" s="1"/>
  <c r="L812" i="1"/>
  <c r="J814" i="1"/>
  <c r="K815" i="1" s="1"/>
  <c r="L803" i="1"/>
  <c r="M803" i="1" s="1"/>
  <c r="J809" i="1"/>
  <c r="J808" i="1"/>
  <c r="J807" i="1"/>
  <c r="J806" i="1"/>
  <c r="J805" i="1"/>
  <c r="K810" i="1" s="1"/>
  <c r="N810" i="1" s="1"/>
  <c r="L798" i="1"/>
  <c r="M798" i="1" s="1"/>
  <c r="J800" i="1"/>
  <c r="K801" i="1" s="1"/>
  <c r="N801" i="1" s="1"/>
  <c r="N796" i="1"/>
  <c r="L791" i="1"/>
  <c r="J793" i="1"/>
  <c r="K794" i="1" s="1"/>
  <c r="L786" i="1"/>
  <c r="M786" i="1" s="1"/>
  <c r="J788" i="1"/>
  <c r="K789" i="1" s="1"/>
  <c r="N789" i="1" s="1"/>
  <c r="L781" i="1"/>
  <c r="M781" i="1" s="1"/>
  <c r="J783" i="1"/>
  <c r="K784" i="1" s="1"/>
  <c r="L776" i="1"/>
  <c r="K779" i="1"/>
  <c r="K776" i="1" s="1"/>
  <c r="J778" i="1"/>
  <c r="L771" i="1"/>
  <c r="J773" i="1"/>
  <c r="K774" i="1" s="1"/>
  <c r="N774" i="1" s="1"/>
  <c r="L766" i="1"/>
  <c r="M766" i="1" s="1"/>
  <c r="K766" i="1"/>
  <c r="K769" i="1"/>
  <c r="N769" i="1" s="1"/>
  <c r="N766" i="1" s="1"/>
  <c r="J768" i="1"/>
  <c r="L761" i="1"/>
  <c r="M761" i="1" s="1"/>
  <c r="J763" i="1"/>
  <c r="K764" i="1" s="1"/>
  <c r="N764" i="1" s="1"/>
  <c r="L755" i="1"/>
  <c r="M755" i="1" s="1"/>
  <c r="J758" i="1"/>
  <c r="K759" i="1" s="1"/>
  <c r="J757" i="1"/>
  <c r="L749" i="1"/>
  <c r="J752" i="1"/>
  <c r="J751" i="1"/>
  <c r="K575" i="1"/>
  <c r="L739" i="1"/>
  <c r="M739" i="1" s="1"/>
  <c r="J743" i="1"/>
  <c r="J742" i="1"/>
  <c r="J741" i="1"/>
  <c r="L734" i="1"/>
  <c r="J736" i="1"/>
  <c r="K737" i="1" s="1"/>
  <c r="L728" i="1"/>
  <c r="M728" i="1" s="1"/>
  <c r="J731" i="1"/>
  <c r="J730" i="1"/>
  <c r="L722" i="1"/>
  <c r="M722" i="1" s="1"/>
  <c r="K726" i="1"/>
  <c r="K722" i="1" s="1"/>
  <c r="J725" i="1"/>
  <c r="J724" i="1"/>
  <c r="L716" i="1"/>
  <c r="J719" i="1"/>
  <c r="J718" i="1"/>
  <c r="L710" i="1"/>
  <c r="J713" i="1"/>
  <c r="J712" i="1"/>
  <c r="L704" i="1"/>
  <c r="M704" i="1" s="1"/>
  <c r="J707" i="1"/>
  <c r="J706" i="1"/>
  <c r="L699" i="1"/>
  <c r="M699" i="1" s="1"/>
  <c r="J701" i="1"/>
  <c r="K702" i="1" s="1"/>
  <c r="N702" i="1" s="1"/>
  <c r="L694" i="1"/>
  <c r="M694" i="1" s="1"/>
  <c r="K697" i="1"/>
  <c r="J696" i="1"/>
  <c r="L689" i="1"/>
  <c r="J691" i="1"/>
  <c r="K692" i="1" s="1"/>
  <c r="K689" i="1" s="1"/>
  <c r="L684" i="1"/>
  <c r="M684" i="1" s="1"/>
  <c r="J686" i="1"/>
  <c r="K687" i="1" s="1"/>
  <c r="L679" i="1"/>
  <c r="M679" i="1" s="1"/>
  <c r="J681" i="1"/>
  <c r="K682" i="1" s="1"/>
  <c r="N682" i="1" s="1"/>
  <c r="L674" i="1"/>
  <c r="M674" i="1" s="1"/>
  <c r="K677" i="1"/>
  <c r="K674" i="1" s="1"/>
  <c r="J676" i="1"/>
  <c r="L669" i="1"/>
  <c r="J671" i="1"/>
  <c r="K672" i="1" s="1"/>
  <c r="K669" i="1" s="1"/>
  <c r="L664" i="1"/>
  <c r="M664" i="1" s="1"/>
  <c r="J666" i="1"/>
  <c r="K667" i="1" s="1"/>
  <c r="N667" i="1" s="1"/>
  <c r="L658" i="1"/>
  <c r="M658" i="1" s="1"/>
  <c r="J661" i="1"/>
  <c r="J660" i="1"/>
  <c r="K662" i="1" s="1"/>
  <c r="L653" i="1"/>
  <c r="J655" i="1"/>
  <c r="K656" i="1" s="1"/>
  <c r="L647" i="1"/>
  <c r="J650" i="1"/>
  <c r="K651" i="1" s="1"/>
  <c r="N651" i="1" s="1"/>
  <c r="J649" i="1"/>
  <c r="L641" i="1"/>
  <c r="M641" i="1" s="1"/>
  <c r="J644" i="1"/>
  <c r="K645" i="1" s="1"/>
  <c r="J643" i="1"/>
  <c r="L632" i="1"/>
  <c r="M632" i="1" s="1"/>
  <c r="J638" i="1"/>
  <c r="J637" i="1"/>
  <c r="J636" i="1"/>
  <c r="J635" i="1"/>
  <c r="J634" i="1"/>
  <c r="L624" i="1"/>
  <c r="J629" i="1"/>
  <c r="J628" i="1"/>
  <c r="J627" i="1"/>
  <c r="J626" i="1"/>
  <c r="L619" i="1"/>
  <c r="J621" i="1"/>
  <c r="K622" i="1" s="1"/>
  <c r="L611" i="1"/>
  <c r="M611" i="1" s="1"/>
  <c r="J616" i="1"/>
  <c r="J615" i="1"/>
  <c r="J614" i="1"/>
  <c r="J613" i="1"/>
  <c r="L606" i="1"/>
  <c r="M606" i="1" s="1"/>
  <c r="J608" i="1"/>
  <c r="K609" i="1" s="1"/>
  <c r="L598" i="1"/>
  <c r="J603" i="1"/>
  <c r="J602" i="1"/>
  <c r="J601" i="1"/>
  <c r="J600" i="1"/>
  <c r="L591" i="1"/>
  <c r="M591" i="1" s="1"/>
  <c r="J595" i="1"/>
  <c r="J594" i="1"/>
  <c r="J593" i="1"/>
  <c r="L583" i="1"/>
  <c r="M583" i="1" s="1"/>
  <c r="J588" i="1"/>
  <c r="J587" i="1"/>
  <c r="J586" i="1"/>
  <c r="J585" i="1"/>
  <c r="L577" i="1"/>
  <c r="M577" i="1" s="1"/>
  <c r="J580" i="1"/>
  <c r="J579" i="1"/>
  <c r="K581" i="1" s="1"/>
  <c r="K155" i="1"/>
  <c r="K246" i="1"/>
  <c r="L565" i="1"/>
  <c r="M565" i="1" s="1"/>
  <c r="K568" i="1"/>
  <c r="J567" i="1"/>
  <c r="L558" i="1"/>
  <c r="M558" i="1" s="1"/>
  <c r="J562" i="1"/>
  <c r="J561" i="1"/>
  <c r="J560" i="1"/>
  <c r="L552" i="1"/>
  <c r="M552" i="1" s="1"/>
  <c r="J555" i="1"/>
  <c r="J554" i="1"/>
  <c r="L546" i="1"/>
  <c r="M546" i="1" s="1"/>
  <c r="J549" i="1"/>
  <c r="J548" i="1"/>
  <c r="L538" i="1"/>
  <c r="J543" i="1"/>
  <c r="J542" i="1"/>
  <c r="J541" i="1"/>
  <c r="J540" i="1"/>
  <c r="L532" i="1"/>
  <c r="M532" i="1" s="1"/>
  <c r="J535" i="1"/>
  <c r="J534" i="1"/>
  <c r="L527" i="1"/>
  <c r="M527" i="1" s="1"/>
  <c r="J529" i="1"/>
  <c r="K530" i="1" s="1"/>
  <c r="L521" i="1"/>
  <c r="M521" i="1" s="1"/>
  <c r="J524" i="1"/>
  <c r="J523" i="1"/>
  <c r="K525" i="1" s="1"/>
  <c r="N525" i="1" s="1"/>
  <c r="L516" i="1"/>
  <c r="M516" i="1" s="1"/>
  <c r="J518" i="1"/>
  <c r="K519" i="1" s="1"/>
  <c r="L510" i="1"/>
  <c r="M510" i="1" s="1"/>
  <c r="J513" i="1"/>
  <c r="K514" i="1" s="1"/>
  <c r="N514" i="1" s="1"/>
  <c r="J512" i="1"/>
  <c r="L493" i="1"/>
  <c r="M493" i="1" s="1"/>
  <c r="J507" i="1"/>
  <c r="J506" i="1"/>
  <c r="J505" i="1"/>
  <c r="J504" i="1"/>
  <c r="J503" i="1"/>
  <c r="J502" i="1"/>
  <c r="J501" i="1"/>
  <c r="J500" i="1"/>
  <c r="J499" i="1"/>
  <c r="J498" i="1"/>
  <c r="J497" i="1"/>
  <c r="J496" i="1"/>
  <c r="J495" i="1"/>
  <c r="L488" i="1"/>
  <c r="J490" i="1"/>
  <c r="K491" i="1" s="1"/>
  <c r="N491" i="1" s="1"/>
  <c r="L483" i="1"/>
  <c r="J485" i="1"/>
  <c r="K486" i="1" s="1"/>
  <c r="L477" i="1"/>
  <c r="M477" i="1" s="1"/>
  <c r="J480" i="1"/>
  <c r="J479" i="1"/>
  <c r="L472" i="1"/>
  <c r="M472" i="1" s="1"/>
  <c r="J474" i="1"/>
  <c r="K475" i="1" s="1"/>
  <c r="L463" i="1"/>
  <c r="M463" i="1" s="1"/>
  <c r="J469" i="1"/>
  <c r="J468" i="1"/>
  <c r="J467" i="1"/>
  <c r="J466" i="1"/>
  <c r="J465" i="1"/>
  <c r="K470" i="1" s="1"/>
  <c r="L449" i="1"/>
  <c r="M449" i="1" s="1"/>
  <c r="J460" i="1"/>
  <c r="J459" i="1"/>
  <c r="J458" i="1"/>
  <c r="J457" i="1"/>
  <c r="J456" i="1"/>
  <c r="J455" i="1"/>
  <c r="J454" i="1"/>
  <c r="J453" i="1"/>
  <c r="J452" i="1"/>
  <c r="J451" i="1"/>
  <c r="L409" i="1"/>
  <c r="M409" i="1" s="1"/>
  <c r="J446" i="1"/>
  <c r="J445" i="1"/>
  <c r="J444" i="1"/>
  <c r="J443" i="1"/>
  <c r="J442" i="1"/>
  <c r="J441" i="1"/>
  <c r="J440" i="1"/>
  <c r="J439" i="1"/>
  <c r="J438" i="1"/>
  <c r="J437" i="1"/>
  <c r="J436" i="1"/>
  <c r="J435" i="1"/>
  <c r="J434" i="1"/>
  <c r="J433" i="1"/>
  <c r="J432" i="1"/>
  <c r="J431" i="1"/>
  <c r="J430" i="1"/>
  <c r="J429" i="1"/>
  <c r="J428" i="1"/>
  <c r="J427" i="1"/>
  <c r="J426" i="1"/>
  <c r="J425" i="1"/>
  <c r="J424" i="1"/>
  <c r="J423" i="1"/>
  <c r="J422" i="1"/>
  <c r="J421" i="1"/>
  <c r="J420" i="1"/>
  <c r="J419" i="1"/>
  <c r="J418" i="1"/>
  <c r="J417" i="1"/>
  <c r="J416" i="1"/>
  <c r="J415" i="1"/>
  <c r="J414" i="1"/>
  <c r="J413" i="1"/>
  <c r="J412" i="1"/>
  <c r="J411" i="1"/>
  <c r="L357" i="1"/>
  <c r="M357" i="1" s="1"/>
  <c r="J406" i="1"/>
  <c r="J405" i="1"/>
  <c r="J404" i="1"/>
  <c r="J403" i="1"/>
  <c r="J402" i="1"/>
  <c r="J401" i="1"/>
  <c r="J400" i="1"/>
  <c r="J399" i="1"/>
  <c r="J398" i="1"/>
  <c r="J397" i="1"/>
  <c r="J396" i="1"/>
  <c r="J395" i="1"/>
  <c r="J394" i="1"/>
  <c r="J393" i="1"/>
  <c r="J392" i="1"/>
  <c r="J391" i="1"/>
  <c r="J390" i="1"/>
  <c r="J389" i="1"/>
  <c r="J388" i="1"/>
  <c r="J387" i="1"/>
  <c r="J386" i="1"/>
  <c r="J385" i="1"/>
  <c r="J384" i="1"/>
  <c r="J383" i="1"/>
  <c r="J382" i="1"/>
  <c r="J381" i="1"/>
  <c r="J380" i="1"/>
  <c r="J379" i="1"/>
  <c r="J378" i="1"/>
  <c r="J377" i="1"/>
  <c r="J376" i="1"/>
  <c r="J375" i="1"/>
  <c r="J374" i="1"/>
  <c r="J373" i="1"/>
  <c r="J372" i="1"/>
  <c r="J371" i="1"/>
  <c r="J370" i="1"/>
  <c r="J369" i="1"/>
  <c r="J368" i="1"/>
  <c r="J367" i="1"/>
  <c r="J366" i="1"/>
  <c r="J365" i="1"/>
  <c r="J364" i="1"/>
  <c r="J363" i="1"/>
  <c r="J362" i="1"/>
  <c r="J361" i="1"/>
  <c r="J360" i="1"/>
  <c r="J359" i="1"/>
  <c r="L350" i="1"/>
  <c r="M350" i="1" s="1"/>
  <c r="J354" i="1"/>
  <c r="J353" i="1"/>
  <c r="J352" i="1"/>
  <c r="L326" i="1"/>
  <c r="J347" i="1"/>
  <c r="J346" i="1"/>
  <c r="J345" i="1"/>
  <c r="J344" i="1"/>
  <c r="J343" i="1"/>
  <c r="J342" i="1"/>
  <c r="J341" i="1"/>
  <c r="J340" i="1"/>
  <c r="J339" i="1"/>
  <c r="J338" i="1"/>
  <c r="J337" i="1"/>
  <c r="J336" i="1"/>
  <c r="J335" i="1"/>
  <c r="J334" i="1"/>
  <c r="J333" i="1"/>
  <c r="J332" i="1"/>
  <c r="J331" i="1"/>
  <c r="J330" i="1"/>
  <c r="J329" i="1"/>
  <c r="J328" i="1"/>
  <c r="L294" i="1"/>
  <c r="M294" i="1" s="1"/>
  <c r="J323" i="1"/>
  <c r="J322" i="1"/>
  <c r="J321" i="1"/>
  <c r="J320" i="1"/>
  <c r="J319" i="1"/>
  <c r="J318" i="1"/>
  <c r="J317" i="1"/>
  <c r="J316" i="1"/>
  <c r="J315" i="1"/>
  <c r="J314" i="1"/>
  <c r="J313" i="1"/>
  <c r="J312" i="1"/>
  <c r="J311" i="1"/>
  <c r="J310" i="1"/>
  <c r="J309" i="1"/>
  <c r="J308" i="1"/>
  <c r="J307" i="1"/>
  <c r="J306" i="1"/>
  <c r="J305" i="1"/>
  <c r="J304" i="1"/>
  <c r="J303" i="1"/>
  <c r="J302" i="1"/>
  <c r="J301" i="1"/>
  <c r="J300" i="1"/>
  <c r="J299" i="1"/>
  <c r="J298" i="1"/>
  <c r="J297" i="1"/>
  <c r="J296" i="1"/>
  <c r="L264" i="1"/>
  <c r="M264" i="1" s="1"/>
  <c r="J291" i="1"/>
  <c r="J290" i="1"/>
  <c r="J289" i="1"/>
  <c r="J288" i="1"/>
  <c r="J287" i="1"/>
  <c r="J286" i="1"/>
  <c r="J285" i="1"/>
  <c r="J284" i="1"/>
  <c r="J283" i="1"/>
  <c r="J282" i="1"/>
  <c r="J281" i="1"/>
  <c r="J280" i="1"/>
  <c r="J279" i="1"/>
  <c r="J278" i="1"/>
  <c r="J277" i="1"/>
  <c r="J276" i="1"/>
  <c r="J275" i="1"/>
  <c r="J274" i="1"/>
  <c r="J273" i="1"/>
  <c r="J272" i="1"/>
  <c r="J271" i="1"/>
  <c r="J270" i="1"/>
  <c r="J269" i="1"/>
  <c r="J268" i="1"/>
  <c r="J267" i="1"/>
  <c r="J266" i="1"/>
  <c r="L258" i="1"/>
  <c r="M258" i="1" s="1"/>
  <c r="J261" i="1"/>
  <c r="J260" i="1"/>
  <c r="K262" i="1" s="1"/>
  <c r="L253" i="1"/>
  <c r="J255" i="1"/>
  <c r="K256" i="1" s="1"/>
  <c r="N256" i="1" s="1"/>
  <c r="L247" i="1"/>
  <c r="M247" i="1" s="1"/>
  <c r="J250" i="1"/>
  <c r="J249" i="1"/>
  <c r="K251" i="1" s="1"/>
  <c r="K156" i="1"/>
  <c r="L239" i="1"/>
  <c r="M239" i="1" s="1"/>
  <c r="J241" i="1"/>
  <c r="K242" i="1" s="1"/>
  <c r="K239" i="1" s="1"/>
  <c r="L234" i="1"/>
  <c r="M234" i="1" s="1"/>
  <c r="J236" i="1"/>
  <c r="K237" i="1" s="1"/>
  <c r="L228" i="1"/>
  <c r="M228" i="1" s="1"/>
  <c r="J231" i="1"/>
  <c r="J230" i="1"/>
  <c r="K232" i="1" s="1"/>
  <c r="N232" i="1" s="1"/>
  <c r="L223" i="1"/>
  <c r="J225" i="1"/>
  <c r="K226" i="1" s="1"/>
  <c r="L218" i="1"/>
  <c r="M218" i="1" s="1"/>
  <c r="J220" i="1"/>
  <c r="K221" i="1" s="1"/>
  <c r="N221" i="1" s="1"/>
  <c r="L213" i="1"/>
  <c r="M213" i="1" s="1"/>
  <c r="J215" i="1"/>
  <c r="K216" i="1" s="1"/>
  <c r="L206" i="1"/>
  <c r="M206" i="1" s="1"/>
  <c r="J210" i="1"/>
  <c r="J209" i="1"/>
  <c r="J208" i="1"/>
  <c r="L201" i="1"/>
  <c r="J203" i="1"/>
  <c r="K204" i="1" s="1"/>
  <c r="K201" i="1" s="1"/>
  <c r="L194" i="1"/>
  <c r="M194" i="1" s="1"/>
  <c r="J198" i="1"/>
  <c r="J197" i="1"/>
  <c r="J196" i="1"/>
  <c r="L186" i="1"/>
  <c r="M186" i="1" s="1"/>
  <c r="J191" i="1"/>
  <c r="J190" i="1"/>
  <c r="J189" i="1"/>
  <c r="J188" i="1"/>
  <c r="L178" i="1"/>
  <c r="J183" i="1"/>
  <c r="J182" i="1"/>
  <c r="J181" i="1"/>
  <c r="J180" i="1"/>
  <c r="L169" i="1"/>
  <c r="M169" i="1" s="1"/>
  <c r="J175" i="1"/>
  <c r="J174" i="1"/>
  <c r="J173" i="1"/>
  <c r="J172" i="1"/>
  <c r="J171" i="1"/>
  <c r="L164" i="1"/>
  <c r="M164" i="1" s="1"/>
  <c r="J166" i="1"/>
  <c r="K167" i="1" s="1"/>
  <c r="N167" i="1" s="1"/>
  <c r="L157" i="1"/>
  <c r="M157" i="1" s="1"/>
  <c r="J161" i="1"/>
  <c r="J160" i="1"/>
  <c r="J159" i="1"/>
  <c r="K107" i="1"/>
  <c r="L146" i="1"/>
  <c r="M146" i="1" s="1"/>
  <c r="J150" i="1"/>
  <c r="J149" i="1"/>
  <c r="J148" i="1"/>
  <c r="K151" i="1" s="1"/>
  <c r="N151" i="1" s="1"/>
  <c r="L141" i="1"/>
  <c r="M141" i="1" s="1"/>
  <c r="J143" i="1"/>
  <c r="K144" i="1" s="1"/>
  <c r="N144" i="1" s="1"/>
  <c r="L135" i="1"/>
  <c r="M135" i="1" s="1"/>
  <c r="J138" i="1"/>
  <c r="J137" i="1"/>
  <c r="L128" i="1"/>
  <c r="M128" i="1" s="1"/>
  <c r="J132" i="1"/>
  <c r="J131" i="1"/>
  <c r="K133" i="1" s="1"/>
  <c r="N133" i="1" s="1"/>
  <c r="J130" i="1"/>
  <c r="L123" i="1"/>
  <c r="M123" i="1" s="1"/>
  <c r="J125" i="1"/>
  <c r="K126" i="1" s="1"/>
  <c r="L114" i="1"/>
  <c r="J120" i="1"/>
  <c r="J119" i="1"/>
  <c r="J118" i="1"/>
  <c r="J117" i="1"/>
  <c r="J116" i="1"/>
  <c r="L108" i="1"/>
  <c r="M108" i="1" s="1"/>
  <c r="J111" i="1"/>
  <c r="J110" i="1"/>
  <c r="K4" i="1"/>
  <c r="L99" i="1"/>
  <c r="J101" i="1"/>
  <c r="K102" i="1" s="1"/>
  <c r="K99" i="1" s="1"/>
  <c r="L94" i="1"/>
  <c r="M94" i="1" s="1"/>
  <c r="J96" i="1"/>
  <c r="K97" i="1" s="1"/>
  <c r="L89" i="1"/>
  <c r="M89" i="1" s="1"/>
  <c r="J91" i="1"/>
  <c r="K92" i="1" s="1"/>
  <c r="K89" i="1" s="1"/>
  <c r="L83" i="1"/>
  <c r="M83" i="1" s="1"/>
  <c r="J86" i="1"/>
  <c r="K87" i="1" s="1"/>
  <c r="J85" i="1"/>
  <c r="L78" i="1"/>
  <c r="J80" i="1"/>
  <c r="K81" i="1" s="1"/>
  <c r="L73" i="1"/>
  <c r="J75" i="1"/>
  <c r="K76" i="1" s="1"/>
  <c r="L68" i="1"/>
  <c r="M68" i="1" s="1"/>
  <c r="K68" i="1"/>
  <c r="J70" i="1"/>
  <c r="K71" i="1" s="1"/>
  <c r="L63" i="1"/>
  <c r="M63" i="1" s="1"/>
  <c r="J65" i="1"/>
  <c r="K66" i="1" s="1"/>
  <c r="N66" i="1" s="1"/>
  <c r="L58" i="1"/>
  <c r="J60" i="1"/>
  <c r="K61" i="1" s="1"/>
  <c r="L53" i="1"/>
  <c r="M53" i="1" s="1"/>
  <c r="J55" i="1"/>
  <c r="K56" i="1" s="1"/>
  <c r="N56" i="1" s="1"/>
  <c r="L48" i="1"/>
  <c r="M48" i="1" s="1"/>
  <c r="J50" i="1"/>
  <c r="K51" i="1" s="1"/>
  <c r="N51" i="1" s="1"/>
  <c r="L39" i="1"/>
  <c r="J45" i="1"/>
  <c r="J44" i="1"/>
  <c r="J43" i="1"/>
  <c r="J42" i="1"/>
  <c r="J41" i="1"/>
  <c r="L32" i="1"/>
  <c r="J36" i="1"/>
  <c r="J35" i="1"/>
  <c r="J34" i="1"/>
  <c r="L22" i="1"/>
  <c r="M22" i="1" s="1"/>
  <c r="J29" i="1"/>
  <c r="J28" i="1"/>
  <c r="J27" i="1"/>
  <c r="J26" i="1"/>
  <c r="J25" i="1"/>
  <c r="J24" i="1"/>
  <c r="L17" i="1"/>
  <c r="M17" i="1" s="1"/>
  <c r="J19" i="1"/>
  <c r="K20" i="1" s="1"/>
  <c r="N20" i="1" s="1"/>
  <c r="L11" i="1"/>
  <c r="M11" i="1" s="1"/>
  <c r="J14" i="1"/>
  <c r="J13" i="1"/>
  <c r="L5" i="1"/>
  <c r="M5" i="1" s="1"/>
  <c r="J8" i="1"/>
  <c r="J7" i="1"/>
  <c r="K9" i="1" s="1"/>
  <c r="N1187" i="1" l="1"/>
  <c r="N1200" i="1"/>
  <c r="N1194" i="1" s="1"/>
  <c r="N1148" i="1"/>
  <c r="N213" i="1"/>
  <c r="N216" i="1"/>
  <c r="K835" i="1"/>
  <c r="N838" i="1"/>
  <c r="K483" i="1"/>
  <c r="N486" i="1"/>
  <c r="K755" i="1"/>
  <c r="N759" i="1"/>
  <c r="N755" i="1" s="1"/>
  <c r="K472" i="1"/>
  <c r="N475" i="1"/>
  <c r="N472" i="1" s="1"/>
  <c r="K565" i="1"/>
  <c r="N568" i="1"/>
  <c r="K1129" i="1"/>
  <c r="N1133" i="1"/>
  <c r="K556" i="1"/>
  <c r="K817" i="1"/>
  <c r="N821" i="1"/>
  <c r="N817" i="1" s="1"/>
  <c r="N61" i="1"/>
  <c r="N58" i="1" s="1"/>
  <c r="N97" i="1"/>
  <c r="N94" i="1" s="1"/>
  <c r="N581" i="1"/>
  <c r="N577" i="1" s="1"/>
  <c r="K732" i="1"/>
  <c r="N732" i="1" s="1"/>
  <c r="N728" i="1" s="1"/>
  <c r="N1175" i="1"/>
  <c r="M1192" i="1" s="1"/>
  <c r="M1174" i="1" s="1"/>
  <c r="N672" i="1"/>
  <c r="K247" i="1"/>
  <c r="N251" i="1"/>
  <c r="N856" i="1"/>
  <c r="N853" i="1" s="1"/>
  <c r="N78" i="1"/>
  <c r="N609" i="1"/>
  <c r="N606" i="1" s="1"/>
  <c r="N687" i="1"/>
  <c r="N945" i="1"/>
  <c r="N872" i="1"/>
  <c r="N869" i="1" s="1"/>
  <c r="N1030" i="1"/>
  <c r="N76" i="1"/>
  <c r="K630" i="1"/>
  <c r="N630" i="1" s="1"/>
  <c r="N624" i="1" s="1"/>
  <c r="K937" i="1"/>
  <c r="K996" i="1"/>
  <c r="N996" i="1" s="1"/>
  <c r="N992" i="1" s="1"/>
  <c r="N867" i="1"/>
  <c r="K641" i="1"/>
  <c r="N645" i="1"/>
  <c r="K694" i="1"/>
  <c r="N697" i="1"/>
  <c r="N694" i="1" s="1"/>
  <c r="K258" i="1"/>
  <c r="N262" i="1"/>
  <c r="N258" i="1" s="1"/>
  <c r="K589" i="1"/>
  <c r="N815" i="1"/>
  <c r="N812" i="1" s="1"/>
  <c r="K953" i="1"/>
  <c r="N953" i="1" s="1"/>
  <c r="K1073" i="1"/>
  <c r="N1073" i="1" s="1"/>
  <c r="K447" i="1"/>
  <c r="N447" i="1" s="1"/>
  <c r="K121" i="1"/>
  <c r="N121" i="1" s="1"/>
  <c r="K184" i="1"/>
  <c r="N184" i="1" s="1"/>
  <c r="K563" i="1"/>
  <c r="K708" i="1"/>
  <c r="N708" i="1" s="1"/>
  <c r="N704" i="1" s="1"/>
  <c r="N734" i="1"/>
  <c r="K827" i="1"/>
  <c r="N827" i="1" s="1"/>
  <c r="K1062" i="1"/>
  <c r="N1062" i="1" s="1"/>
  <c r="N102" i="1"/>
  <c r="N1115" i="1"/>
  <c r="N653" i="1"/>
  <c r="K928" i="1"/>
  <c r="N928" i="1" s="1"/>
  <c r="N923" i="1" s="1"/>
  <c r="K211" i="1"/>
  <c r="K862" i="1"/>
  <c r="N862" i="1" s="1"/>
  <c r="N858" i="1" s="1"/>
  <c r="N737" i="1"/>
  <c r="N692" i="1"/>
  <c r="N656" i="1"/>
  <c r="N958" i="1"/>
  <c r="K192" i="1"/>
  <c r="N192" i="1" s="1"/>
  <c r="N186" i="1" s="1"/>
  <c r="K355" i="1"/>
  <c r="N355" i="1" s="1"/>
  <c r="N350" i="1" s="1"/>
  <c r="K481" i="1"/>
  <c r="N481" i="1" s="1"/>
  <c r="N477" i="1" s="1"/>
  <c r="K744" i="1"/>
  <c r="N744" i="1" s="1"/>
  <c r="N739" i="1" s="1"/>
  <c r="K833" i="1"/>
  <c r="N1067" i="1"/>
  <c r="K112" i="1"/>
  <c r="N112" i="1" s="1"/>
  <c r="K162" i="1"/>
  <c r="N162" i="1" s="1"/>
  <c r="N157" i="1" s="1"/>
  <c r="K176" i="1"/>
  <c r="N176" i="1" s="1"/>
  <c r="N169" i="1" s="1"/>
  <c r="K596" i="1"/>
  <c r="K714" i="1"/>
  <c r="N714" i="1" s="1"/>
  <c r="N710" i="1" s="1"/>
  <c r="K1037" i="1"/>
  <c r="N1037" i="1" s="1"/>
  <c r="N1032" i="1" s="1"/>
  <c r="N92" i="1"/>
  <c r="N726" i="1"/>
  <c r="N848" i="1"/>
  <c r="N516" i="1"/>
  <c r="N178" i="1"/>
  <c r="K123" i="1"/>
  <c r="N123" i="1"/>
  <c r="K157" i="1"/>
  <c r="K619" i="1"/>
  <c r="N619" i="1"/>
  <c r="K781" i="1"/>
  <c r="N781" i="1"/>
  <c r="K896" i="1"/>
  <c r="N896" i="1"/>
  <c r="K1049" i="1"/>
  <c r="N1049" i="1"/>
  <c r="K679" i="1"/>
  <c r="N679" i="1"/>
  <c r="N786" i="1"/>
  <c r="K786" i="1"/>
  <c r="K63" i="1"/>
  <c r="N63" i="1"/>
  <c r="K699" i="1"/>
  <c r="N699" i="1"/>
  <c r="K1143" i="1"/>
  <c r="N1143" i="1"/>
  <c r="K253" i="1"/>
  <c r="N253" i="1"/>
  <c r="K114" i="1"/>
  <c r="N114" i="1"/>
  <c r="K488" i="1"/>
  <c r="N488" i="1"/>
  <c r="K164" i="1"/>
  <c r="N164" i="1"/>
  <c r="K108" i="1"/>
  <c r="N108" i="1"/>
  <c r="K169" i="1"/>
  <c r="K1099" i="1"/>
  <c r="N1099" i="1"/>
  <c r="M1104" i="1" s="1"/>
  <c r="M1098" i="1" s="1"/>
  <c r="K521" i="1"/>
  <c r="N521" i="1"/>
  <c r="K647" i="1"/>
  <c r="N647" i="1"/>
  <c r="K128" i="1"/>
  <c r="K234" i="1"/>
  <c r="N234" i="1"/>
  <c r="K761" i="1"/>
  <c r="N761" i="1"/>
  <c r="N823" i="1"/>
  <c r="K823" i="1"/>
  <c r="N1044" i="1"/>
  <c r="K1044" i="1"/>
  <c r="K1056" i="1"/>
  <c r="N1056" i="1"/>
  <c r="K1090" i="1"/>
  <c r="N1090" i="1"/>
  <c r="K83" i="1"/>
  <c r="N83" i="1"/>
  <c r="K510" i="1"/>
  <c r="N510" i="1"/>
  <c r="K658" i="1"/>
  <c r="N658" i="1"/>
  <c r="K891" i="1"/>
  <c r="N891" i="1"/>
  <c r="N874" i="1"/>
  <c r="K874" i="1"/>
  <c r="K1080" i="1"/>
  <c r="N1080" i="1"/>
  <c r="N228" i="1"/>
  <c r="K228" i="1"/>
  <c r="K324" i="1"/>
  <c r="N324" i="1" s="1"/>
  <c r="N239" i="1"/>
  <c r="K348" i="1"/>
  <c r="N565" i="1"/>
  <c r="N835" i="1"/>
  <c r="N1112" i="1"/>
  <c r="K213" i="1"/>
  <c r="K577" i="1"/>
  <c r="K1148" i="1"/>
  <c r="K604" i="1"/>
  <c r="K653" i="1"/>
  <c r="K734" i="1"/>
  <c r="K973" i="1"/>
  <c r="N973" i="1" s="1"/>
  <c r="K516" i="1"/>
  <c r="N1064" i="1"/>
  <c r="K30" i="1"/>
  <c r="N30" i="1" s="1"/>
  <c r="N1117" i="1"/>
  <c r="K1163" i="1"/>
  <c r="M1236" i="1"/>
  <c r="N1236" i="1" s="1"/>
  <c r="N1219" i="1" s="1"/>
  <c r="M1238" i="1" s="1"/>
  <c r="K536" i="1"/>
  <c r="K550" i="1"/>
  <c r="N550" i="1" s="1"/>
  <c r="K829" i="1"/>
  <c r="K853" i="1"/>
  <c r="N1129" i="1"/>
  <c r="K1220" i="1"/>
  <c r="K1241" i="1"/>
  <c r="K1261" i="1"/>
  <c r="N1261" i="1"/>
  <c r="M1265" i="1" s="1"/>
  <c r="N1265" i="1" s="1"/>
  <c r="N1260" i="1" s="1"/>
  <c r="K15" i="1"/>
  <c r="N15" i="1" s="1"/>
  <c r="N11" i="1" s="1"/>
  <c r="K46" i="1"/>
  <c r="N46" i="1" s="1"/>
  <c r="N39" i="1" s="1"/>
  <c r="N89" i="1"/>
  <c r="K617" i="1"/>
  <c r="K1135" i="1"/>
  <c r="N1135" i="1"/>
  <c r="K1251" i="1"/>
  <c r="N1251" i="1"/>
  <c r="K990" i="1"/>
  <c r="K1039" i="1"/>
  <c r="N1039" i="1"/>
  <c r="K199" i="1"/>
  <c r="K606" i="1"/>
  <c r="K639" i="1"/>
  <c r="N639" i="1" s="1"/>
  <c r="K720" i="1"/>
  <c r="N720" i="1" s="1"/>
  <c r="K753" i="1"/>
  <c r="N753" i="1" s="1"/>
  <c r="K407" i="1"/>
  <c r="N407" i="1" s="1"/>
  <c r="K1025" i="1"/>
  <c r="K966" i="1"/>
  <c r="K508" i="1"/>
  <c r="N508" i="1" s="1"/>
  <c r="N493" i="1" s="1"/>
  <c r="K37" i="1"/>
  <c r="K139" i="1"/>
  <c r="N139" i="1" s="1"/>
  <c r="N135" i="1" s="1"/>
  <c r="K292" i="1"/>
  <c r="K264" i="1" s="1"/>
  <c r="K461" i="1"/>
  <c r="K544" i="1"/>
  <c r="K921" i="1"/>
  <c r="K1011" i="1"/>
  <c r="K1003" i="1" s="1"/>
  <c r="N1246" i="1"/>
  <c r="K1246" i="1"/>
  <c r="K48" i="1"/>
  <c r="N48" i="1"/>
  <c r="K218" i="1"/>
  <c r="N218" i="1"/>
  <c r="K294" i="1"/>
  <c r="N294" i="1"/>
  <c r="N939" i="1"/>
  <c r="K939" i="1"/>
  <c r="N1107" i="1"/>
  <c r="K1107" i="1"/>
  <c r="K357" i="1"/>
  <c r="N357" i="1"/>
  <c r="N716" i="1"/>
  <c r="K716" i="1"/>
  <c r="K812" i="1"/>
  <c r="K840" i="1"/>
  <c r="N840" i="1"/>
  <c r="N968" i="1"/>
  <c r="K968" i="1"/>
  <c r="K992" i="1"/>
  <c r="K53" i="1"/>
  <c r="N53" i="1"/>
  <c r="K409" i="1"/>
  <c r="N409" i="1"/>
  <c r="K463" i="1"/>
  <c r="N463" i="1"/>
  <c r="K527" i="1"/>
  <c r="N527" i="1"/>
  <c r="K664" i="1"/>
  <c r="N664" i="1"/>
  <c r="K684" i="1"/>
  <c r="N684" i="1"/>
  <c r="K94" i="1"/>
  <c r="K598" i="1"/>
  <c r="K803" i="1"/>
  <c r="N803" i="1"/>
  <c r="K146" i="1"/>
  <c r="N146" i="1"/>
  <c r="N17" i="1"/>
  <c r="K17" i="1"/>
  <c r="N546" i="1"/>
  <c r="K546" i="1"/>
  <c r="N749" i="1"/>
  <c r="K1153" i="1"/>
  <c r="N1153" i="1"/>
  <c r="N99" i="1"/>
  <c r="K771" i="1"/>
  <c r="N771" i="1"/>
  <c r="K791" i="1"/>
  <c r="N791" i="1"/>
  <c r="K879" i="1"/>
  <c r="N879" i="1"/>
  <c r="N1013" i="1"/>
  <c r="K1013" i="1"/>
  <c r="N1027" i="1"/>
  <c r="K1027" i="1"/>
  <c r="N632" i="1"/>
  <c r="K632" i="1"/>
  <c r="N798" i="1"/>
  <c r="K798" i="1"/>
  <c r="K73" i="1"/>
  <c r="N73" i="1"/>
  <c r="K141" i="1"/>
  <c r="N141" i="1"/>
  <c r="K223" i="1"/>
  <c r="K947" i="1"/>
  <c r="N947" i="1"/>
  <c r="K1069" i="1"/>
  <c r="N1069" i="1"/>
  <c r="K710" i="1"/>
  <c r="K5" i="1"/>
  <c r="N5" i="1"/>
  <c r="N22" i="1"/>
  <c r="K135" i="1"/>
  <c r="K904" i="1"/>
  <c r="N1075" i="1"/>
  <c r="K1075" i="1"/>
  <c r="K1187" i="1"/>
  <c r="M1194" i="1"/>
  <c r="M1205" i="1"/>
  <c r="N998" i="1"/>
  <c r="N1158" i="1"/>
  <c r="K58" i="1"/>
  <c r="K78" i="1"/>
  <c r="N247" i="1"/>
  <c r="N483" i="1"/>
  <c r="N641" i="1"/>
  <c r="N669" i="1"/>
  <c r="N689" i="1"/>
  <c r="N722" i="1"/>
  <c r="N776" i="1"/>
  <c r="N845" i="1"/>
  <c r="N864" i="1"/>
  <c r="N955" i="1"/>
  <c r="M1260" i="1" l="1"/>
  <c r="M1219" i="1"/>
  <c r="N206" i="1"/>
  <c r="N211" i="1"/>
  <c r="N37" i="1"/>
  <c r="N32" i="1" s="1"/>
  <c r="M104" i="1" s="1"/>
  <c r="N104" i="1" s="1"/>
  <c r="K186" i="1"/>
  <c r="N966" i="1"/>
  <c r="N960" i="1" s="1"/>
  <c r="K728" i="1"/>
  <c r="K11" i="1"/>
  <c r="N921" i="1"/>
  <c r="N904" i="1" s="1"/>
  <c r="K1018" i="1"/>
  <c r="N1025" i="1"/>
  <c r="N1018" i="1" s="1"/>
  <c r="K194" i="1"/>
  <c r="N199" i="1"/>
  <c r="N194" i="1" s="1"/>
  <c r="M244" i="1" s="1"/>
  <c r="K326" i="1"/>
  <c r="N348" i="1"/>
  <c r="N326" i="1" s="1"/>
  <c r="K923" i="1"/>
  <c r="K583" i="1"/>
  <c r="N589" i="1"/>
  <c r="N583" i="1" s="1"/>
  <c r="K591" i="1"/>
  <c r="N596" i="1"/>
  <c r="N591" i="1" s="1"/>
  <c r="K558" i="1"/>
  <c r="N563" i="1"/>
  <c r="N558" i="1" s="1"/>
  <c r="K552" i="1"/>
  <c r="N556" i="1"/>
  <c r="N552" i="1" s="1"/>
  <c r="N1192" i="1"/>
  <c r="N1174" i="1" s="1"/>
  <c r="M1202" i="1" s="1"/>
  <c r="M1173" i="1" s="1"/>
  <c r="K39" i="1"/>
  <c r="N1011" i="1"/>
  <c r="N1003" i="1" s="1"/>
  <c r="N536" i="1"/>
  <c r="N532" i="1" s="1"/>
  <c r="K538" i="1"/>
  <c r="N544" i="1"/>
  <c r="N538" i="1" s="1"/>
  <c r="K739" i="1"/>
  <c r="N604" i="1"/>
  <c r="N598" i="1" s="1"/>
  <c r="K624" i="1"/>
  <c r="K930" i="1"/>
  <c r="N937" i="1"/>
  <c r="N930" i="1" s="1"/>
  <c r="K22" i="1"/>
  <c r="K32" i="1"/>
  <c r="K493" i="1"/>
  <c r="N1104" i="1"/>
  <c r="N1098" i="1" s="1"/>
  <c r="K1032" i="1"/>
  <c r="K178" i="1"/>
  <c r="K858" i="1"/>
  <c r="K704" i="1"/>
  <c r="K449" i="1"/>
  <c r="N461" i="1"/>
  <c r="K611" i="1"/>
  <c r="N617" i="1"/>
  <c r="N611" i="1" s="1"/>
  <c r="K350" i="1"/>
  <c r="N833" i="1"/>
  <c r="N829" i="1" s="1"/>
  <c r="M850" i="1" s="1"/>
  <c r="K477" i="1"/>
  <c r="K749" i="1"/>
  <c r="N292" i="1"/>
  <c r="N264" i="1" s="1"/>
  <c r="K206" i="1"/>
  <c r="K975" i="1"/>
  <c r="N990" i="1"/>
  <c r="N975" i="1" s="1"/>
  <c r="M901" i="1"/>
  <c r="M884" i="1"/>
  <c r="M852" i="1" s="1"/>
  <c r="M1140" i="1"/>
  <c r="M153" i="1"/>
  <c r="N153" i="1" s="1"/>
  <c r="N449" i="1"/>
  <c r="K532" i="1"/>
  <c r="L1122" i="1"/>
  <c r="M1256" i="1"/>
  <c r="N1256" i="1" s="1"/>
  <c r="N1240" i="1" s="1"/>
  <c r="K960" i="1"/>
  <c r="M1168" i="1"/>
  <c r="N1238" i="1"/>
  <c r="N1204" i="1" s="1"/>
  <c r="M1204" i="1"/>
  <c r="M1240" i="1" l="1"/>
  <c r="N1202" i="1"/>
  <c r="N1173" i="1" s="1"/>
  <c r="M1258" i="1" s="1"/>
  <c r="N1258" i="1" s="1"/>
  <c r="N1172" i="1" s="1"/>
  <c r="M1095" i="1"/>
  <c r="N1095" i="1" s="1"/>
  <c r="N903" i="1" s="1"/>
  <c r="M746" i="1"/>
  <c r="M575" i="1" s="1"/>
  <c r="M570" i="1"/>
  <c r="N570" i="1" s="1"/>
  <c r="M890" i="1"/>
  <c r="N901" i="1"/>
  <c r="N890" i="1" s="1"/>
  <c r="N1142" i="1"/>
  <c r="M1106" i="1"/>
  <c r="M1122" i="1"/>
  <c r="N884" i="1"/>
  <c r="N852" i="1" s="1"/>
  <c r="M107" i="1"/>
  <c r="N107" i="1"/>
  <c r="N4" i="1"/>
  <c r="M4" i="1"/>
  <c r="N244" i="1"/>
  <c r="N156" i="1" s="1"/>
  <c r="M156" i="1"/>
  <c r="L1142" i="1"/>
  <c r="N1140" i="1"/>
  <c r="N1127" i="1" s="1"/>
  <c r="M1127" i="1"/>
  <c r="N1122" i="1"/>
  <c r="N1106" i="1" s="1"/>
  <c r="M1124" i="1" s="1"/>
  <c r="N1124" i="1" s="1"/>
  <c r="N1097" i="1" s="1"/>
  <c r="M246" i="1"/>
  <c r="N246" i="1"/>
  <c r="M748" i="1"/>
  <c r="N850" i="1"/>
  <c r="N748" i="1" s="1"/>
  <c r="M1172" i="1" l="1"/>
  <c r="M903" i="1"/>
  <c r="N746" i="1"/>
  <c r="N575" i="1" s="1"/>
  <c r="M886" i="1" s="1"/>
  <c r="N886" i="1" s="1"/>
  <c r="N574" i="1" s="1"/>
  <c r="M1170" i="1"/>
  <c r="M1126" i="1" s="1"/>
  <c r="M572" i="1"/>
  <c r="N572" i="1" s="1"/>
  <c r="N155" i="1" s="1"/>
  <c r="M1097" i="1"/>
  <c r="N1170" i="1" l="1"/>
  <c r="N1126" i="1" s="1"/>
  <c r="M574" i="1"/>
  <c r="M155" i="1"/>
  <c r="M888" i="1"/>
  <c r="N888" i="1" l="1"/>
  <c r="N106" i="1" s="1"/>
  <c r="M1267" i="1" s="1"/>
  <c r="N1267" i="1" s="1"/>
  <c r="M10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Laura Santos</author>
  </authors>
  <commentList>
    <comment ref="A3" authorId="0" shapeId="0" xr:uid="{BC90A06E-282E-4765-A4DE-7B58EFF1792D}">
      <text>
        <r>
          <rPr>
            <b/>
            <sz val="9"/>
            <color indexed="81"/>
            <rFont val="Tahoma"/>
            <family val="2"/>
          </rPr>
          <t>Código único que identifica el concepto. Ver colores en "Entorno de trabajo: Apariencia"
Es el primer campo que hay que rellenar para crear un concepto.
Al escribir un código:
•	Si no existe en la obra, se crea un concepto nuevo
•	Si ya figura en otro lugar de la obra, se inserta también bajo el concepto superior
•	Si deriva de un concepto paramétrico, se inserta el concepto derivado
Es sensible a la opción "Archivo: Entorno de trabajo: Generales: Aceptar códigos en minúsculas"</t>
        </r>
      </text>
    </comment>
    <comment ref="B3" authorId="0" shapeId="0" xr:uid="{C5D91277-E97D-4C50-8F61-BCED0867A8FC}">
      <text>
        <r>
          <rPr>
            <b/>
            <sz val="9"/>
            <color indexed="81"/>
            <rFont val="Tahoma"/>
            <family val="2"/>
          </rPr>
          <t>Naturaleza del concepto (ver menú contextual)</t>
        </r>
      </text>
    </comment>
    <comment ref="C3" authorId="0" shapeId="0" xr:uid="{CE7B9DA4-EFF1-4930-975E-1C5309AE3D19}">
      <text>
        <r>
          <rPr>
            <b/>
            <sz val="9"/>
            <color indexed="81"/>
            <rFont val="Tahoma"/>
            <family val="2"/>
          </rPr>
          <t>Unidad de medida a la que se refiere el precio unitario
Las unidades de tiempo de la maquinaria y la mano de obra afectan a los cálculos de duraciones y recursos
D*, d*: Dias x Horas laborables del día (Obra.CalcDurLab)
S*, s*, W*, w*: Semanas x 5 días
M*, m*: Meses x Días laborables del mes (Obra.CalcDurMes)
A*, a*, Y*, y*: Años x 12</t>
        </r>
      </text>
    </comment>
    <comment ref="D3" authorId="0" shapeId="0" xr:uid="{C334EE3A-3BD0-4CE2-8B63-81FA737C0419}">
      <text>
        <r>
          <rPr>
            <b/>
            <sz val="9"/>
            <color indexed="81"/>
            <rFont val="Tahoma"/>
            <family val="2"/>
          </rPr>
          <t>Texto breve que facilita la visualización, la búsqueda y la impresión del concepto en lugar del texto
El color corresponde al estado, que se modifica con el menú contextual, actualizándose la fecha del color correspondiente</t>
        </r>
      </text>
    </comment>
    <comment ref="E3" authorId="0" shapeId="0" xr:uid="{99D2DD21-6A4E-4B84-AF2A-F15E125BEB5D}">
      <text>
        <r>
          <rPr>
            <b/>
            <sz val="9"/>
            <color indexed="81"/>
            <rFont val="Tahoma"/>
            <family val="2"/>
          </rPr>
          <t>Descripción corta de la línea de medición</t>
        </r>
      </text>
    </comment>
    <comment ref="F3" authorId="0" shapeId="0" xr:uid="{FAF28CBE-8ACB-4E13-8512-8B6511F017B1}">
      <text>
        <r>
          <rPr>
            <b/>
            <sz val="9"/>
            <color indexed="81"/>
            <rFont val="Tahoma"/>
            <family val="2"/>
          </rPr>
          <t>Columna A: Número de unidades iguales de la línea de medición</t>
        </r>
      </text>
    </comment>
    <comment ref="G3" authorId="0" shapeId="0" xr:uid="{71FC2A30-6AF6-47AB-BCF8-76D1DBA1A6EF}">
      <text>
        <r>
          <rPr>
            <b/>
            <sz val="9"/>
            <color indexed="81"/>
            <rFont val="Tahoma"/>
            <family val="2"/>
          </rPr>
          <t>Columna B: Longitud de la línea de medición</t>
        </r>
      </text>
    </comment>
    <comment ref="H3" authorId="0" shapeId="0" xr:uid="{89920625-7367-4DB1-9E16-EBD77CD1D588}">
      <text>
        <r>
          <rPr>
            <b/>
            <sz val="9"/>
            <color indexed="81"/>
            <rFont val="Tahoma"/>
            <family val="2"/>
          </rPr>
          <t>Columna C: Anchura de la línea de medición</t>
        </r>
      </text>
    </comment>
    <comment ref="I3" authorId="0" shapeId="0" xr:uid="{642F0BAB-2D45-49D0-9AF6-5B2ACE18952B}">
      <text>
        <r>
          <rPr>
            <b/>
            <sz val="9"/>
            <color indexed="81"/>
            <rFont val="Tahoma"/>
            <family val="2"/>
          </rPr>
          <t>Columna D: Altura de la línea de medición</t>
        </r>
      </text>
    </comment>
    <comment ref="J3" authorId="0" shapeId="0" xr:uid="{79DEC7EE-D5CD-42C2-ADBE-2DA36F9E9935}">
      <text>
        <r>
          <rPr>
            <b/>
            <sz val="9"/>
            <color indexed="81"/>
            <rFont val="Tahoma"/>
            <family val="2"/>
          </rPr>
          <t>Cantidad
Verde: Referencia a otra partida 
Naranja: Fórmula de medición 
Azul: Expresión 
Magenta: Calculado a partir de las dimensiones 
Negro: Introducido directamente</t>
        </r>
      </text>
    </comment>
    <comment ref="K3" authorId="0" shapeId="0" xr:uid="{8AC3FDE9-F157-40FE-BE55-49AC60013CD6}">
      <text>
        <r>
          <rPr>
            <b/>
            <sz val="9"/>
            <color indexed="81"/>
            <rFont val="Tahoma"/>
            <family val="2"/>
          </rPr>
          <t>Cantidad o rendimiento del concepto en su superior en el presupuesto
Magenta: Proviene de las líneas de medición 
Negro: Si se introduce por el usuario se retiran del presupuesto las líneas de medición, si existen
Fondo gris: Puede anularse para no tener en cuenta la cantidad del concepto en un superior determinado</t>
        </r>
      </text>
    </comment>
    <comment ref="M3" authorId="0" shapeId="0" xr:uid="{7B36DCE0-54B5-4C38-80B5-133C899AE803}">
      <text>
        <r>
          <rPr>
            <b/>
            <sz val="9"/>
            <color indexed="81"/>
            <rFont val="Tahoma"/>
            <family val="2"/>
          </rPr>
          <t>Precio unitario principal del concepto
Puede ser el precio del presupuesto, de venta o de oferta
Cuando se usan precios de coste y de venta el coste estimado figura en el precio objetivo "Obj"
Magenta: Calculado a partir de los conceptos inferiores, si se modifica pasa a ser bloqueado
Rojo: Bloqueado, puede ser distinto al resultante de sus inferiores
Fondo gris: Anulado, el concepto no interviene en el presupuesto
Precios.Pres
Precio asignado a la entidad que aparece en las ventanas de precios múltiples, como divisas, precios y ofertantes
Negro: Introducido por usuario
Rosa: Valor de defecto
Magenta: Calculado</t>
        </r>
      </text>
    </comment>
    <comment ref="N3" authorId="0" shapeId="0" xr:uid="{2363D9DE-580B-4B8D-A579-3190750DBA4F}">
      <text>
        <r>
          <rPr>
            <b/>
            <sz val="9"/>
            <color indexed="81"/>
            <rFont val="Tahoma"/>
            <family val="2"/>
          </rPr>
          <t>Presupuesto vigente, suma de presupuesto inicial y modificaciones aprobadas
Incluye costes indirectos (PEM) si esta definido el porcentaje
Magenta: El producto de la cantidad por el precio del presupuesto está afectado por un factor o por el porcentaje de costes indirectos</t>
        </r>
      </text>
    </comment>
  </commentList>
</comments>
</file>

<file path=xl/sharedStrings.xml><?xml version="1.0" encoding="utf-8"?>
<sst xmlns="http://schemas.openxmlformats.org/spreadsheetml/2006/main" count="1665" uniqueCount="921">
  <si>
    <t>Presupuesto</t>
  </si>
  <si>
    <t>Código</t>
  </si>
  <si>
    <t>Nat</t>
  </si>
  <si>
    <t>Ud</t>
  </si>
  <si>
    <t>Resumen</t>
  </si>
  <si>
    <t>Comentario</t>
  </si>
  <si>
    <t>N</t>
  </si>
  <si>
    <t>Longitud</t>
  </si>
  <si>
    <t>Anchura</t>
  </si>
  <si>
    <t>Altura</t>
  </si>
  <si>
    <t>Cantidad</t>
  </si>
  <si>
    <t>CanPres</t>
  </si>
  <si>
    <t>Pres</t>
  </si>
  <si>
    <t>ImpPres</t>
  </si>
  <si>
    <t>01</t>
  </si>
  <si>
    <t>Capítulo</t>
  </si>
  <si>
    <t/>
  </si>
  <si>
    <t>TRABAJOS PREVIOS Y DEMOLICIONES</t>
  </si>
  <si>
    <t>01.01</t>
  </si>
  <si>
    <t>Partida</t>
  </si>
  <si>
    <t>ud</t>
  </si>
  <si>
    <t>Desmontaje, acopio y posterior montaje de señal vertical</t>
  </si>
  <si>
    <t>Desmontaje de señal vertical existente por medios manuales y mecánicos,  incluyendo su poste de sustentación y demolición de cimentación, carga y transporte,  posterior acopio temporal en condiciones adecuadas de conservación para su reutilización.
Incluye posteriormente la carga y transporte hasta la nueva ubicación, el montaje de dicha señal en su ubicación definitiva, ejecutando una nueva cimentación.</t>
  </si>
  <si>
    <t>Paso nº 1</t>
  </si>
  <si>
    <t>Paso nº 4</t>
  </si>
  <si>
    <t>Total 01.01</t>
  </si>
  <si>
    <t>01.02</t>
  </si>
  <si>
    <t>Desmontaje  acopio y posterior montaje de farola</t>
  </si>
  <si>
    <t>Desmontaje de farola de cualquier altura incluso desconexión eléctrica, carga acopio temporal del material desmontado y posterior montaje y conexión, ejecutando previamente la cimentación necesaria para su posterior montaje. Incluye la conexión eléctrica a la red de alumbrado existente y verificación de la correcta puesta en servicio.</t>
  </si>
  <si>
    <t>Reposición red de alumbrado en c/ Illescas</t>
  </si>
  <si>
    <t>Reposición red de alumbrado en c/Esquivias</t>
  </si>
  <si>
    <t>Total 01.02</t>
  </si>
  <si>
    <t>01.03</t>
  </si>
  <si>
    <t>Desmontaje espejo vial, acopio y posterior montaje</t>
  </si>
  <si>
    <t>Retirada y acopio de espejo vial para control de vehículos y posterior colocación mediante anclaje al pavimento con tornillería, previo acondicionado de la misma, incluidos materiales y obra civil necesarios.</t>
  </si>
  <si>
    <t>Paso Nº 1</t>
  </si>
  <si>
    <t>Total 01.03</t>
  </si>
  <si>
    <t>01.04</t>
  </si>
  <si>
    <t>m2</t>
  </si>
  <si>
    <t>Levantado solado de acera y base de hormigón med. mecán.</t>
  </si>
  <si>
    <t>Levantado por medios mecánicos (retroexcavadora con martillo hidráulico o similar) de solado de acera (loseta hidráulica o equivalente) y base de hormigón en masa 10/15 cm. de espesor, incluso retirada, medido sobre perfil.</t>
  </si>
  <si>
    <t>Pavimento visto</t>
  </si>
  <si>
    <t>Paso nº 4 . Acera existente en Camino Esquivias</t>
  </si>
  <si>
    <t>Total 01.04</t>
  </si>
  <si>
    <t>01.05</t>
  </si>
  <si>
    <t>m3</t>
  </si>
  <si>
    <t>Levantado firme base hormigón hidráulico med. mecán.</t>
  </si>
  <si>
    <t>Levantado por medios mecánicos (retroexcavadora con martillo hidráulico o similar) de firme con base de hormigón hidráulico , de cualquier espesor, incluso retirada, medido sobre perfil.</t>
  </si>
  <si>
    <t>Paso Nº 1. MBC</t>
  </si>
  <si>
    <t>Descontar área demolición tablero</t>
  </si>
  <si>
    <t>Paso Nº4BIS</t>
  </si>
  <si>
    <t>Total 01.05</t>
  </si>
  <si>
    <t>01.06</t>
  </si>
  <si>
    <t>m</t>
  </si>
  <si>
    <t>Levantado de bordillo med. mecán.</t>
  </si>
  <si>
    <t>Levantado por medios mecánicos (retroexcavadora con martillo hidráulico o similar) de bordillo sobre base de hormigón, incluso retirada o acopio en obra, medido sobre perfil.</t>
  </si>
  <si>
    <t>Paso Nº 4BIS</t>
  </si>
  <si>
    <t>Calle Guatén</t>
  </si>
  <si>
    <t>Total 01.06</t>
  </si>
  <si>
    <t>01.07</t>
  </si>
  <si>
    <t>Demolición de estructura sobre arroyo</t>
  </si>
  <si>
    <t>Demolición de estructura de paso sobre arroyo, incluso forjado, hastiales y cimentación, por medios mecánicos, incluyendo retirada de escombros, medido sobre perfil.</t>
  </si>
  <si>
    <t>Paso 1</t>
  </si>
  <si>
    <t>Total 01.07</t>
  </si>
  <si>
    <t>01.08</t>
  </si>
  <si>
    <t>Demolición de muro o cimentación</t>
  </si>
  <si>
    <t>Demolición de muro o cimentación de hormigón por medios mecánicos, incluyendo retirada de escombros, medido sobre perfil.</t>
  </si>
  <si>
    <t>Total 01.08</t>
  </si>
  <si>
    <t>01.09</t>
  </si>
  <si>
    <t>Levantado pavimento de adoquín con compresor</t>
  </si>
  <si>
    <t>Levantado con compresor de firme de adoquín, incluso retirada, medido sobre perfil.</t>
  </si>
  <si>
    <t>Paso 4. Adoquín</t>
  </si>
  <si>
    <t>Total 01.09</t>
  </si>
  <si>
    <t>01.10</t>
  </si>
  <si>
    <t>Demolición cimentac. ladrillos compresor</t>
  </si>
  <si>
    <t>Demolición de cimentación de ladrillo con martillo compresor, incluyendo retirada de escombros, medido sobre perfil.</t>
  </si>
  <si>
    <t>Total 01.10</t>
  </si>
  <si>
    <t>01.11</t>
  </si>
  <si>
    <t>Ataguía temporal y by-pass de desvío del cauce</t>
  </si>
  <si>
    <t>Formación de ataguía temporal en lecho del cauce formado con suelos arcillosos procedentes de excavación o préstamo, incluso aportación, nivelación y compactación y desvío del cauce mediante by-pass, transportando el caudal bombeado mediante manguera flexible aguas abajo del marco en ejecución, sin que produzca afección o interferencia con los trabajos ni en la zona de obra. Queda incluida en la presente partida la retirada de material aportado una vez finalizada la necesidad del desvío del cauce. La unidad incluye la formación de la ataguía y el desvío del caudal del cauce, así como su mantenimiento durante la ejecución de la obra.</t>
  </si>
  <si>
    <t>Ataguía y by-pass con bombeo y manguera</t>
  </si>
  <si>
    <t>Total 01.11</t>
  </si>
  <si>
    <t>01.12</t>
  </si>
  <si>
    <t>Protección de árbol con madera</t>
  </si>
  <si>
    <t>Protección para tronco de árbol, confeccionada en obra, mediante entablado del fuste con tabla nueva sobre tacos de poliestireno de alta densidad de dimensiones10x10x5 cm hasta una altura de 2 m, incluido cosido del entablado con aros de alambre de atar de D=1,3 mm colocados cada 15 cm. Medida la unidad instalada en obra. Incluye la retirada de la protección una vez la finalizada la actuación en la zona.</t>
  </si>
  <si>
    <t>Protección de arbolado</t>
  </si>
  <si>
    <t>Total 01.12</t>
  </si>
  <si>
    <t>01.13</t>
  </si>
  <si>
    <t>Levantado de madera en pavimento anclado a estructura</t>
  </si>
  <si>
    <t>Levantado por medios manuales de solado de madera anclado a estructura metálica de hasta 15 cm. de espesor, incluso retirada, carga y transporte de la gestión de residuos y canon de depósito a vertedero</t>
  </si>
  <si>
    <t>Pavimento en paso nº 4</t>
  </si>
  <si>
    <t>Total 01.13</t>
  </si>
  <si>
    <t>01.14</t>
  </si>
  <si>
    <t>Retirada de barandilla metálica existente, acopio, reacondicionado y recolocación.</t>
  </si>
  <si>
    <t>Retirada, carga, transporte y acopio de barandilla metálica para posterior colocación mediante anclaje al pavimento con tornillería, previo acondicionado de la misma mediante pintado de la misma con pintura para exteriores, incluidos materiales y obra civil necesarios.</t>
  </si>
  <si>
    <t>Barandilla paso nº 1</t>
  </si>
  <si>
    <t>Barandilla paso nº 4</t>
  </si>
  <si>
    <t>Total 01.14</t>
  </si>
  <si>
    <t>01.15</t>
  </si>
  <si>
    <t>Retirada de tubería anclada a estructura</t>
  </si>
  <si>
    <t>Desmontaje y retirada de tubería metálica existente de diámetro 150 mm, anclada a estructura metálica o de hormigón, incluyendo el corte por medios mecánicos o térmicos si fuera necesario, la retirada de anclajes, fijaciones o soportes metálicos, y la limpieza y acondicionamiento de la zona afectada. Comprende la carga manual y mecánica, transporte a vertedero autorizado y gestión de residuos conforme a la normativa vigente. Medición según desarrollo real desmontado.</t>
  </si>
  <si>
    <t>Tubería de abastecimiento existente en paso nº 1</t>
  </si>
  <si>
    <t>Total 01.15</t>
  </si>
  <si>
    <t>01.16</t>
  </si>
  <si>
    <t>u</t>
  </si>
  <si>
    <t>Desmontaje armario eléctrico y demolición de fábrica de ladrillo con compresor</t>
  </si>
  <si>
    <t>Desmontaje de armario de acometida eléctrica, ejecutado en fábrica de ladrillo cara vista con base de hormigón armado, incluyendo desmontaje, retirada de instalación eléctrica interior (cableado, bornes, caja de conexiones, etc.), desconexión previa por personal autorizado y con corte de suministro si fuera necesario. Incluye la demolición manual o mecánica del cerramiento de ladrillo y de la base de hormigón, retirada de escombros, carga y transporte a vertedero autorizado, y gestión de residuos conforme a la normativa vigente. Incluye también la reposición del pavimento afectado si procede y el tapado de acometidas anuladas.</t>
  </si>
  <si>
    <t>Armario en camino Esquivias</t>
  </si>
  <si>
    <t>Total 01.16</t>
  </si>
  <si>
    <t>01.17</t>
  </si>
  <si>
    <t>By pass de caudal existente durante la ejecución de la obra</t>
  </si>
  <si>
    <t>Metros de by pass ejecutado para derivar el caudal del colector existente, nivel freático, agua de lluvia o cualquier aporte externo de agua a la zanja que garantice los trabajos de ejecución del nuevo colector en seco durante la ejecución de la obra. Incluido agotamiento con bombas de hasta 50kw, bomba de reserva, manguera para by pass, y obturación de pozos de cualquier diámetro. Medido sobre metro de tubería existente sobre la que es necesario ejecutar el by-pass.</t>
  </si>
  <si>
    <t>Ejecución colector de saneamiento P.64QE-PR-38</t>
  </si>
  <si>
    <t>Total 01.17</t>
  </si>
  <si>
    <t>Total 01</t>
  </si>
  <si>
    <t>02</t>
  </si>
  <si>
    <t>ACTUACIONES REGULARIZACIÓN DEL CAUCE</t>
  </si>
  <si>
    <t>02.01</t>
  </si>
  <si>
    <t>REGULARIZACIÓN DEL CAUCE</t>
  </si>
  <si>
    <t>02.01.01</t>
  </si>
  <si>
    <t>Retirada de tierra vegetal superficial</t>
  </si>
  <si>
    <t>Retirada de tierra vegetal superficial ( espesor medio 30cm) medido sobre perfil, así como su acopio intermedio, mantenimiento en adecuadas condiciones y su posterior extendido.</t>
  </si>
  <si>
    <t>PK 2+350 - PK2+410</t>
  </si>
  <si>
    <t>PK 1+860-PK 2+074</t>
  </si>
  <si>
    <t>Total 02.01.01</t>
  </si>
  <si>
    <t>02.01.02</t>
  </si>
  <si>
    <t>Excavación a cielo abierto y reperfilado de taludes</t>
  </si>
  <si>
    <t>Excavación a cielo abierto en terreno natural en el cauce del arroyo de la Peñuela, mediante medios mecánicos, para la formación de la anchura y taludes que conforman la sección de cauce según planos de proyecto. La partida incluye el replanteo previo y la ejecución de la excavación con retroexcavadora, el perfilado de taludes y del fondo del cauce conforme a la anchura y pendiente longitudinal proyectada, así como el refino final</t>
  </si>
  <si>
    <t>Según mediciones auxiliares</t>
  </si>
  <si>
    <t>PK 2+350 - PK 2+410</t>
  </si>
  <si>
    <t>Descontar tubo de 800 a retirar</t>
  </si>
  <si>
    <t>Descontar volumen tierra vegetal</t>
  </si>
  <si>
    <t>Total 02.01.02</t>
  </si>
  <si>
    <t>02.01.03</t>
  </si>
  <si>
    <t>Excavación a cielo abierto, med. mecán. en cualquier tipo de terreno</t>
  </si>
  <si>
    <t>Excavación a cielo abierto, por medios mecánicos, en todo tipo de terreno incluso roca, medido sobre perfil.</t>
  </si>
  <si>
    <t>Total 02.01.03</t>
  </si>
  <si>
    <t>02.01.04</t>
  </si>
  <si>
    <t>Suministro y colocación de suelos adecuados procedente de la excavación</t>
  </si>
  <si>
    <t>Suministro y colocación de suelos adecuados procedentes de excavación, incluso tratamiento previo necesario para cumplir con las características requeridas, aportación, nivelación y compactación al 100% P.M., medido sobre perfil.</t>
  </si>
  <si>
    <t>Relleno con material de la excavación</t>
  </si>
  <si>
    <t>Entorno PK 2+060</t>
  </si>
  <si>
    <t>Relleno emplazamiento colector a retirar</t>
  </si>
  <si>
    <t>Total 02.01.04</t>
  </si>
  <si>
    <t>02.01.05</t>
  </si>
  <si>
    <t>Malla de separación bajo escollera mediante geotextil no tejido</t>
  </si>
  <si>
    <t>Malla de separación bajo escollera mediante geotextil no tejido, de 260 gr/m2, a base de filamentos de polipropileno unidos mecánicamente, incluso suministro y colocación, medido sobre perfil.</t>
  </si>
  <si>
    <t>Total 02.01.05</t>
  </si>
  <si>
    <t>02.01.06</t>
  </si>
  <si>
    <t>Tubería PVC corrug. dren Ø 125 mm</t>
  </si>
  <si>
    <t>Tubería de PVC corrugado, de doble pared ranurada, de diámetro exterior 125 mm, para drenaje, SN2, incluso parte proporcional de manguito de unión, totalmente colocada.</t>
  </si>
  <si>
    <t>Trasdós escollera</t>
  </si>
  <si>
    <t>Total 02.01.06</t>
  </si>
  <si>
    <t>02.01.07</t>
  </si>
  <si>
    <t>Escollera concertada piedras &gt;200 kg</t>
  </si>
  <si>
    <t>Escollera concertada de piedras sueltas de peso superior a 200 kg, incluso aportación, colocadas para obtener las secciones indicadas en Proyecto y hormigón HM-20/B/20/X0, medido sobre perfil.</t>
  </si>
  <si>
    <t>Aguas abajo paso 4BIS PK 2+054 a 2+066.5</t>
  </si>
  <si>
    <t>-Margen derecha</t>
  </si>
  <si>
    <t>-Margen izquierda</t>
  </si>
  <si>
    <t>Total 02.01.07</t>
  </si>
  <si>
    <t>Total 02.01</t>
  </si>
  <si>
    <t>02.02</t>
  </si>
  <si>
    <t>NUEVAS OBRAS DE PASO</t>
  </si>
  <si>
    <t>02.02.01</t>
  </si>
  <si>
    <t>PASO Nº 1</t>
  </si>
  <si>
    <t>02.02.01.01</t>
  </si>
  <si>
    <t>HA-30/F/20/XC4+XD3 + XF1 en elementos horizontales</t>
  </si>
  <si>
    <t>Suministro y puesta en obra de hormigón para armar HA-30/F/20/XC3, XC4+XD3+XF1, elaborado en central con cemento SR y vertido con bomba en elementos horizontales de estructura (cimentaciones, soleras, vigas, etc.), incluso compactación, vibrado, curado y acabado. Según CE vigente.</t>
  </si>
  <si>
    <t>Paso nº1. Losa tablero</t>
  </si>
  <si>
    <t>Paso 1. Losas de transición Margen derecha</t>
  </si>
  <si>
    <t>Paso 1. Losas de transición Margen izq</t>
  </si>
  <si>
    <t>Total 02.02.01.01</t>
  </si>
  <si>
    <t>02.02.01.02</t>
  </si>
  <si>
    <t>HA-30/F/20/XC4+XD3 + XF1 en eltos verticales</t>
  </si>
  <si>
    <t>Suministro y puesta en obra de hormigón para armar HA-30/F/20/XC3, XC4+XD3+XF1, elaborado en central con cemento SR y vertido con bomba en elementos verticales de estructura (cimentaciones, soleras, vigas, etc.), incluso compactación, vibrado, curado y acabado. Según CE vigente.</t>
  </si>
  <si>
    <t>Recrecidos muros paso Nº 1</t>
  </si>
  <si>
    <t>Total 02.02.01.02</t>
  </si>
  <si>
    <t>02.02.01.03</t>
  </si>
  <si>
    <t>Encofrado plano madera cimentaciones, solera, pozos y arquetas</t>
  </si>
  <si>
    <t>Encofrado plano con madera en cimentaciones, soleras, pozos y arquetas, colocado a cualquier profundidad, incluso desencofrado y limpieza.</t>
  </si>
  <si>
    <t>Losa de transición</t>
  </si>
  <si>
    <t>Total 02.02.01.03</t>
  </si>
  <si>
    <t>02.02.01.04</t>
  </si>
  <si>
    <t>Encofrado plano met. elem. vertical. estru. trabaj. hasta  3 m</t>
  </si>
  <si>
    <t>Encofrado plano para elementos verticales de estructura (muros, etc.) con paneles metálicos, con calidad de acabado cara vista, para trabajos hasta 3 m de altura, incluso molduras y berenjenos, tapes, velas, puntales, cimbras y andamiaje, desencofrado y limpieza.</t>
  </si>
  <si>
    <t>Recrecido paso Nº 1</t>
  </si>
  <si>
    <t>Recrecido muro existente margen derecha . Cara externa e interna</t>
  </si>
  <si>
    <t>Recrecido muro existente margen izquier . Cara externa e interna</t>
  </si>
  <si>
    <t>Tapes</t>
  </si>
  <si>
    <t>Total 02.02.01.04</t>
  </si>
  <si>
    <t>02.02.01.05</t>
  </si>
  <si>
    <t>kg</t>
  </si>
  <si>
    <t>Suministro y  colocación de acero para armaduras en barras B500S</t>
  </si>
  <si>
    <t>Suministro y colocación de acero para armaduras en barras corrugadas B 500 S, incluso cortado, doblado y recortes, según peso teórico.</t>
  </si>
  <si>
    <t>Armado losa paso 1</t>
  </si>
  <si>
    <t>Armado losas de transición paso 1</t>
  </si>
  <si>
    <t>Armado recrecido muros</t>
  </si>
  <si>
    <t>Solapes y recortes</t>
  </si>
  <si>
    <t>Total 02.02.01.05</t>
  </si>
  <si>
    <t>02.02.01.06</t>
  </si>
  <si>
    <t>Anclaje químico en hormigón</t>
  </si>
  <si>
    <t>Anclaje químico para barra corrugada o perno diseñado para transmitir grandes cargas al hormigón como material base. Este anclaje se calcula según normativa europea ETAG en su anexo C o según el método de cálculo Hilti SOFA.</t>
  </si>
  <si>
    <t>-Anclajes cada 20cm</t>
  </si>
  <si>
    <t>Total 02.02.01.06</t>
  </si>
  <si>
    <t>02.02.01.07</t>
  </si>
  <si>
    <t>m²</t>
  </si>
  <si>
    <t>ALETA HA-30 H2 TII TALUD 2/1</t>
  </si>
  <si>
    <t>Suministro y colocación de aleta prefabricada de HA-30 con talud 2/1. Incluidos sellado de juntas, transporte, descarga en acopio intermedio y/o colocación final.</t>
  </si>
  <si>
    <t>Total 02.02.01.07</t>
  </si>
  <si>
    <t>02.02.01.08</t>
  </si>
  <si>
    <t>Base de zahorra artificial, husos ZA (20) / ZA (25)</t>
  </si>
  <si>
    <t>Base de zahorra artificial, husos ZA (20) / ZA (25), con material "no plástico", conforme norma UNE-EN 103104 y/o según normativa vigente, con un porcentaje mínimo de partículas trituradas del 75% y un índice de lajas inferior a 35, puesta en obra extendida y compactada, incluso preparación de la superficie de asiento, en capas de 20/30 cm de espesor, medido sobre perfil. Desgaste de los Ángeles de los áridos inferior a 30.</t>
  </si>
  <si>
    <t>Relleno anexo al paso y bajo losas de transición</t>
  </si>
  <si>
    <t>Margen derecha</t>
  </si>
  <si>
    <t>Margen izquierda</t>
  </si>
  <si>
    <t>Total 02.02.01.08</t>
  </si>
  <si>
    <t>02.02.01.09</t>
  </si>
  <si>
    <t>Cimbrado en elementos estructurales</t>
  </si>
  <si>
    <t>Cimbrado en elementos estructurales, incluso montaje y desmontaje. Medido sobre perfil</t>
  </si>
  <si>
    <t>Total 02.02.01.09</t>
  </si>
  <si>
    <t>02.02.01.10</t>
  </si>
  <si>
    <t>Forjado viguetas prefabricadas 20+5 cm</t>
  </si>
  <si>
    <t>Forjado 20 + 5 cm. Formado por doble vigueta autorresistente de hormigón pretensado, separadas entre sí 70 cm, entrevigado de bloque de hormigón y capa de compresión de 5 cm., de hormigón HA-25/P/20/I, de Central, incluso armadura (4,50 kg/m2), terminado (carga total 1.000 kg/m2).</t>
  </si>
  <si>
    <t>Total 02.02.01.10</t>
  </si>
  <si>
    <t>02.02.01.11</t>
  </si>
  <si>
    <t>Acero laminado tipo S275 JR en estructuras</t>
  </si>
  <si>
    <t>Suministro y colocación de acero laminado tipo S275 JR en estructuras (pilares, vigas, cerchas, etc.) según peso teórico incluso parte proporcional de despuntes, soldadura, montaje, dos manos de pintura antioxidante. Totalmente terminado.</t>
  </si>
  <si>
    <t>Perfiles abastecimiento en Paso nº1</t>
  </si>
  <si>
    <t>Total 02.02.01.11</t>
  </si>
  <si>
    <t>02.02.01.12</t>
  </si>
  <si>
    <t>Sellado mastic asfáltico</t>
  </si>
  <si>
    <t>Sellado de juntas mediante aplicación de mastic asfáltico. Incluye limpieza mecánica previa de las superficies y aplicación en caliente del mastic asfáltico.</t>
  </si>
  <si>
    <t>Total 02.02.01.12</t>
  </si>
  <si>
    <t>02.02.01.13</t>
  </si>
  <si>
    <t>Repicado, saneo y aplicación de mortero de unión en muros o estructuras</t>
  </si>
  <si>
    <t>Ejecución de saneo hormigón armado en estructura existente mediante repicado del hormigón con medios manuales, retirada de elementos sueltos y polvo y aplicación de mortero de unión, sin deteriorar las armaduras existentes.</t>
  </si>
  <si>
    <t>Saneo en muro existente previo recrecido</t>
  </si>
  <si>
    <t>Total 02.02.01.13</t>
  </si>
  <si>
    <t>02.02.01.14</t>
  </si>
  <si>
    <t>Impermeabilización mediante mortero bituminoso</t>
  </si>
  <si>
    <t>Impermeabilización mediante mortero bituminoso constituido de un riego de adherencia con emulsión ECR-1 y  dotación de quinientos gramos por metro cuadrado ( 0,5 kg/m2) de betún residual y un mortero bituminoso de 1 cm de espesor constituido por una mezcla de emulsión asfáltica ( betún 80/100), arena silícea y filler calizo, con la adición de fibras que le confieran propiedades elásticas. Previa a la aplicación de la impermeabilización se limpiará el tablero</t>
  </si>
  <si>
    <t>Losa tablero</t>
  </si>
  <si>
    <t>Total 02.02.01.14</t>
  </si>
  <si>
    <t>Total 02.02.01</t>
  </si>
  <si>
    <t>02.02.02</t>
  </si>
  <si>
    <t>PASOS Nº 4 y  4BIS</t>
  </si>
  <si>
    <t>02.02.02.01</t>
  </si>
  <si>
    <t>Trasdós marcos</t>
  </si>
  <si>
    <t>Paso nº 4bis</t>
  </si>
  <si>
    <t>Total 02.02.02.01</t>
  </si>
  <si>
    <t>02.02.02.02</t>
  </si>
  <si>
    <t>Relleno trasdós muros suelos adecuados de préstamos</t>
  </si>
  <si>
    <t>Relleno localizado en trasdós de muros con suelos adecuados procedentes de préstamos, extendido, humectación y compactación en capas de 30 cm de espesor, con un grado de compactación del 100% del P.M.</t>
  </si>
  <si>
    <t>Relleno trasdós marcos</t>
  </si>
  <si>
    <t>Total 02.02.02.02</t>
  </si>
  <si>
    <t>02.02.02.20</t>
  </si>
  <si>
    <t>Relleno trasdós muros suelos seleccionado de préstamos</t>
  </si>
  <si>
    <t>Relleno localizado en trasdós de muros con suelos seleccionados procedentes de préstamos, extendido, humectación y compactación en capas de 30 cm de espesor, con un grado de compactación del 100% del P.M.</t>
  </si>
  <si>
    <t>Relleno zona anexa hasta nueva cota. Margen derecha</t>
  </si>
  <si>
    <t>Relleno zona anexa hasta nueva cota. Margen izquierda</t>
  </si>
  <si>
    <t>Total 02.02.02.20</t>
  </si>
  <si>
    <t>02.02.02.03</t>
  </si>
  <si>
    <t>HL-150/B/12 o HL-150/B/20 para capa de limpieza</t>
  </si>
  <si>
    <t>Suministro y puesta en obra de hormigón de limpieza HL-150/B/12 o HL-150/B/20, elaborado en central y vertido desde camión o bomba, para formación de capa de hormigón de limpieza y nivelado de fondos de cimentación, colocado a cualquier profundidad. Según CE vigente.</t>
  </si>
  <si>
    <t>Bajo aleta aguas abajo del Paso 4 bis</t>
  </si>
  <si>
    <t>MUROS</t>
  </si>
  <si>
    <t>Muro 1A</t>
  </si>
  <si>
    <t>Muro 1B</t>
  </si>
  <si>
    <t>Descontar solape con zapata muro  1A</t>
  </si>
  <si>
    <t>Muro 2A</t>
  </si>
  <si>
    <t>Muro 2B</t>
  </si>
  <si>
    <t>Descontar solape con zapata muro  2A</t>
  </si>
  <si>
    <t>Muro 3A</t>
  </si>
  <si>
    <t>Muro 3B</t>
  </si>
  <si>
    <t>Descontar solape con zapata muro  3A</t>
  </si>
  <si>
    <t>Muro 4A</t>
  </si>
  <si>
    <t>Muro 4B</t>
  </si>
  <si>
    <t>Descontar solape con zapata muro  4A</t>
  </si>
  <si>
    <t>Total 02.02.02.03</t>
  </si>
  <si>
    <t>02.02.02.04</t>
  </si>
  <si>
    <t>HA-30/B/20/XC4+XF1 en elementos horizontales</t>
  </si>
  <si>
    <t>Suministro y puesta en obra de hormigón HA-30/B/20/XC4+XF1, elaborado en central y vertido desde camión en elementos horizontales de estructura (cimentaciones, soleras, vigas, etc.), incluso compactación, vibrado, curado y acabado. Según CE vigente.</t>
  </si>
  <si>
    <t>Solera aletas</t>
  </si>
  <si>
    <t>-Aleta aguas abajo paso 4bis</t>
  </si>
  <si>
    <t>-Tacón</t>
  </si>
  <si>
    <t>-Rastrillo</t>
  </si>
  <si>
    <t>ZAPATAS MUROS</t>
  </si>
  <si>
    <t>Total 02.02.02.04</t>
  </si>
  <si>
    <t>02.02.02.05</t>
  </si>
  <si>
    <t>HA-30/B/20/XC4+XF1 en elementos verticales</t>
  </si>
  <si>
    <t>Suministro y puesta en obra de hormigón HA-30/B/20/XC4+XF1, elaborado en central y vertido con bomba en elementos verticales de estructura (cimentaciones, soleras, vigas, etc.), incluso compactación, vibrado, curado y acabado. Según CE vigente.</t>
  </si>
  <si>
    <t>ALZADOS MUROS PASO 4BIS</t>
  </si>
  <si>
    <t>Muro  1A</t>
  </si>
  <si>
    <t>Total 02.02.02.05</t>
  </si>
  <si>
    <t>Losas de transición. Laterales</t>
  </si>
  <si>
    <t>Losas de transición. Sobre el paso</t>
  </si>
  <si>
    <t>Solera aleta aguas abajo paso N º4 bis</t>
  </si>
  <si>
    <t>Losas de transición</t>
  </si>
  <si>
    <t>Zócalo sobre muro. Lado aguas abajo</t>
  </si>
  <si>
    <t>Zócalo sobre muro. Lado aguas arriba</t>
  </si>
  <si>
    <t>ZAPATAS ALETAS PASO 4B (medido en planta)</t>
  </si>
  <si>
    <t>Tape muro 1A</t>
  </si>
  <si>
    <t>Tape muro 1B</t>
  </si>
  <si>
    <t>Tape muro 2A</t>
  </si>
  <si>
    <t>Tape muro 2B</t>
  </si>
  <si>
    <t>Tape muro 2B TIPO 1</t>
  </si>
  <si>
    <t>Tape muro 3A</t>
  </si>
  <si>
    <t>Tape muro 3B</t>
  </si>
  <si>
    <t>Tape muro 4A</t>
  </si>
  <si>
    <t>Tape muro 4B</t>
  </si>
  <si>
    <t>Zócalo para barandilla en Paso Nº 4BIS</t>
  </si>
  <si>
    <t>Solera aletas aguas abajo</t>
  </si>
  <si>
    <t>-Esperas en losa de transición</t>
  </si>
  <si>
    <t>Muretes paso 4bis</t>
  </si>
  <si>
    <t>-Zapatas</t>
  </si>
  <si>
    <t>-Alzados</t>
  </si>
  <si>
    <t>Zócalo sujeción de barandilla</t>
  </si>
  <si>
    <t>Solapes y varios</t>
  </si>
  <si>
    <t>Paso nº 4 (cada 20cm)</t>
  </si>
  <si>
    <t>Uniones muros existentes y muros a ejecutar en 4bis</t>
  </si>
  <si>
    <t xml:space="preserve">   Anclajes cada 20cm. Muro 3B</t>
  </si>
  <si>
    <t xml:space="preserve">   Anclajes cada 20cm. Muro 4B</t>
  </si>
  <si>
    <t>Uniones losa de transición con marco ( cada 1 m )</t>
  </si>
  <si>
    <t>02.02.02.06</t>
  </si>
  <si>
    <t>Retirada y recolocación paso nº 4</t>
  </si>
  <si>
    <t>Retirada y acopio del paso nº 4 para posterior colocación a la cota indicada en los planos. Se incluyen placas de anclaje o bancada de cimentación para la elevación del paso a la cota definitiva, instalación de la estructura existente y remates. Incluso aportación de material en caso necesario</t>
  </si>
  <si>
    <t>Total 02.02.02.06</t>
  </si>
  <si>
    <t>02.02.02.07</t>
  </si>
  <si>
    <t>IMPOSTA 25 X 25  HA-30</t>
  </si>
  <si>
    <t>Suministro y colocación de imposta de HA-30 sobre marco prefabricado, incluso anclaje y nivelación, totalmente instalado.</t>
  </si>
  <si>
    <t>Impostas aletas</t>
  </si>
  <si>
    <t>-Aletas paso 4bis</t>
  </si>
  <si>
    <t>Total 02.02.02.07</t>
  </si>
  <si>
    <t>02.02.02.08</t>
  </si>
  <si>
    <t>Muro de bloque de hormigón armado</t>
  </si>
  <si>
    <t>Muro armado de fábrica de bloque hueco de hormigón estriado a cara vista, dimensiones 40x20x20 cm, armado con hormigón HA-25 y acero B500S, recibida con mortero M-250 de cemento BL 22,5, incluso rejuntado, limpieza de paños y piezas especiales, según normativa vigente.</t>
  </si>
  <si>
    <t>Total 02.02.02.08</t>
  </si>
  <si>
    <t>02.02.02.09</t>
  </si>
  <si>
    <t>Suministro y colocación de entablado de madera natural para uso exterior</t>
  </si>
  <si>
    <t>Suministro y colocación de entablado de madera natural para uso exterior, tipo tarima o tablones mecanizados, con tratamiento autoclave nivel IV o madera tropical de alta durabilidad (p. ej., ipé, iroko, pino rojo tratado), para su colocación como pavimento en pasarela peatonal sobre estructura metálica. Las tablas tendrán un espesor mínimo de 30 mm, con superficie antideslizante estriada o ranurada. Incluye los Cortes, perforaciones y anclajes inoxidables o galvanizado con fijación mecánica (atornillado o grapas ocultas).  Tratamiento protector adicional superficial (aceite, barniz técnico o lasur según tipo de madera).</t>
  </si>
  <si>
    <t>Reposición de pavimento en paso nº 4</t>
  </si>
  <si>
    <t>Total 02.02.02.09</t>
  </si>
  <si>
    <t>Excavación a cota del marco</t>
  </si>
  <si>
    <t>Excavación zapatas de muros</t>
  </si>
  <si>
    <t>1A</t>
  </si>
  <si>
    <t>1B</t>
  </si>
  <si>
    <t>Descontar solape</t>
  </si>
  <si>
    <t>2A</t>
  </si>
  <si>
    <t>2B</t>
  </si>
  <si>
    <t>3A</t>
  </si>
  <si>
    <t>3B</t>
  </si>
  <si>
    <t>4A</t>
  </si>
  <si>
    <t>4B</t>
  </si>
  <si>
    <t>02.02.02.10</t>
  </si>
  <si>
    <t>Arena silícea</t>
  </si>
  <si>
    <t>Arena silícea para asiento de tuberías o base de pavimentos, con tamaño máximo de árido de 25 mm, exenta de materia orgánica y con contenido de sulfatos inferior al 0,3%, expresado en trióxido de azufre, incluso aportación, extendido y nivelación, medido sobre perfil.</t>
  </si>
  <si>
    <t>Solera marcos</t>
  </si>
  <si>
    <t>Total 02.02.02.10</t>
  </si>
  <si>
    <t>02.02.02.11</t>
  </si>
  <si>
    <t>HM-20/B/20/X0 en elementos horizontales vertido con bomba</t>
  </si>
  <si>
    <t>Suministro y puesta en obra de hormigón en masa HM-20/B/20/X0, elaborado en central y vertido con bomba en elementos horizontales de estructura (cimentaciones, soleras, vigas, etc.), colocado a cualquier altura, incluso compactación, curado y acabado. Según CE vigente.</t>
  </si>
  <si>
    <t>Solera marcos paso nº 4bis</t>
  </si>
  <si>
    <t>Total 02.02.02.11</t>
  </si>
  <si>
    <t>02.02.02.12</t>
  </si>
  <si>
    <t>Garbancillo canto rodado de 20 a 40 mm</t>
  </si>
  <si>
    <t>Suministro, extensión y compactación de garbancillo de canto rodado de 20 a 40 mm, colocado en zanjas o superficies para drenaje, en capas de 20 cm, medido sobre perfil.</t>
  </si>
  <si>
    <t>Total 02.02.02.12</t>
  </si>
  <si>
    <t>02.02.02.13</t>
  </si>
  <si>
    <t>Marco prefabricado de 4,00x1,25 m</t>
  </si>
  <si>
    <t>Suministro hasta obra y colocación de marco prefabricado de hormigón armado tipo HA-30 de 4,00 x 1.25 m, conforme a norma UNE-EN 14844 y/o incluso normativa vigente, incluso sellado de juntas interiores y exteriores con mortero tipo M-450, CEM-II/A-P 32,5.</t>
  </si>
  <si>
    <t>Total 02.02.02.13</t>
  </si>
  <si>
    <t>02.02.02.14</t>
  </si>
  <si>
    <t>Geotextil anticontaminante 200 gr/m2</t>
  </si>
  <si>
    <t>Suministro y colocación de geotextil anticontaminante, de 200 gr/m2, incluso parte proporcional de solapes.</t>
  </si>
  <si>
    <t>Total 02.02.02.14</t>
  </si>
  <si>
    <t>02.02.02.15</t>
  </si>
  <si>
    <t>Suministro y montaje de barandilla metálica similar existente</t>
  </si>
  <si>
    <t>Suministro y colocación de valla peatonal modelo a definir por la D.O, de 93 cm de altura y acabado pintado con secado al horno y esmalte sulforresistente anticorrosión para intemperie, incluso cimentación y anclaje.</t>
  </si>
  <si>
    <t>En zona de conexión con muro existente</t>
  </si>
  <si>
    <t>Total 02.02.02.15</t>
  </si>
  <si>
    <t>02.02.02.16</t>
  </si>
  <si>
    <t>Pintura al minio</t>
  </si>
  <si>
    <t>Pintura al minio sobre carpintería metálica y medios auxiliares para su aplicación.</t>
  </si>
  <si>
    <t>Pintura estructura existente paso 4</t>
  </si>
  <si>
    <t>Zonas uxiliares</t>
  </si>
  <si>
    <t>Total 02.02.02.16</t>
  </si>
  <si>
    <t>02.02.02.17</t>
  </si>
  <si>
    <t>Pintura al esmalte sintético s/hierro y acero, dos manos, i/impr</t>
  </si>
  <si>
    <t>Pintura al esmalte sintético sobre hierro y acero, dos manos, incluso imprimación antioxidante y medios auxiliares para su aplicación.</t>
  </si>
  <si>
    <t>Total 02.02.02.17</t>
  </si>
  <si>
    <t>02.02.02.18</t>
  </si>
  <si>
    <t>HA-25/B/20/XC2,XC3 en elementos verticales</t>
  </si>
  <si>
    <t>Suministro y puesta en obra de hormigón para armar HA-25/B/20/XC2,XC3 elaborado en central y vertido desde camión en elementos verticales de estructura (muros, pilares, etc.), incluso compactación, vibrado, curado y acabado. Según CE vigente.</t>
  </si>
  <si>
    <t>Total 02.02.02.18</t>
  </si>
  <si>
    <t>02.02.02.19</t>
  </si>
  <si>
    <t>Juntas 2 cm poliestireno expandido y sellado elastómero poliuretano</t>
  </si>
  <si>
    <t>Sellado de juntas con poliestireno expandido de 2 cm de espesor y posterior sellado con elastómero monocomponente a base de poliuretano. Totalmente terminado.</t>
  </si>
  <si>
    <t>Unión muros y marco</t>
  </si>
  <si>
    <t>Total 02.02.02.19</t>
  </si>
  <si>
    <t>Total 02.02.02</t>
  </si>
  <si>
    <t>Total 02.02</t>
  </si>
  <si>
    <t>02.03</t>
  </si>
  <si>
    <t>ACTUACIONES EN REDES QUE AFECTAN AL CAUCE</t>
  </si>
  <si>
    <t>02.03.01</t>
  </si>
  <si>
    <t>REDES DE SANEAMIENTO</t>
  </si>
  <si>
    <t>Arbolado protegido acorde Ley 8/2005, de 26 de diciembre, de Protección y Fomento del Arbolado Urbano de la Comunidad de Madrid.</t>
  </si>
  <si>
    <t>02.03.01.01</t>
  </si>
  <si>
    <t>Localización y protección serv. afect. de alcantarillado DN&lt;=500</t>
  </si>
  <si>
    <t>Localización del servicio afectado de alcantarillado DN&lt;=500, excavación por medios manuales, limpieza, señalización y protección del servicio afectado y cualquier otra medida para mantener en servicio el elemento afectado</t>
  </si>
  <si>
    <t>Bajo paso nº 4 Bis. Tramo P.64QE-261; P.64P-1767</t>
  </si>
  <si>
    <t>P.64QR-3</t>
  </si>
  <si>
    <t>Total 02.03.01.01</t>
  </si>
  <si>
    <t>02.03.01.02</t>
  </si>
  <si>
    <t>Demolición de red enterrada</t>
  </si>
  <si>
    <t>Demolición de red enterrada, incluso limpieza y retirada de escombros a pie de carga, con la excavación previa para descubrirla, transporte al gestor de residuos y canon de vertido y de medios auxiliares incluida. Medida la longitud ejecutada en obra.</t>
  </si>
  <si>
    <t>Red de saneamiento:</t>
  </si>
  <si>
    <t>Colector a anular P.64QE-275;  P700,</t>
  </si>
  <si>
    <t>Colector a anular   P700; P.64QE-279</t>
  </si>
  <si>
    <t>Colector fuera de uso P.64PE-1712-P.64QE-277</t>
  </si>
  <si>
    <t>Total 02.03.01.02</t>
  </si>
  <si>
    <t>02.03.01.03</t>
  </si>
  <si>
    <t>Demolición de pozo o arqueta</t>
  </si>
  <si>
    <t>Demolición completa de pozo o arqueta, incluso base de hormigón, de  pozos de saneamiento/abastecimiento enterrados de ladrillo macizo o hormigón prefabricado, con medios mecánicos, incluso excavación previa para descubrirlos, desmontado de pates, tapas y cercos, limpieza y retirada de escombros, trasporte y canon de residuos,  y con p.p. de medios auxiliares.</t>
  </si>
  <si>
    <t>Colector a anular P.64QE275;-P700-P.64QE279</t>
  </si>
  <si>
    <t>Total 02.03.01.03</t>
  </si>
  <si>
    <t>02.03.01.04</t>
  </si>
  <si>
    <t>Excavación en zanja, med. mecán. cualquier tipo de terreno</t>
  </si>
  <si>
    <t>Excavación en zanja, por medios mecánicos, en cualquier tipo de terreno, incluso roca, medido sobre perfil.</t>
  </si>
  <si>
    <t>Colector a retranquear P.64QE-275-PR37-PR38</t>
  </si>
  <si>
    <t>Reposición conexión sumidero paso nº 1</t>
  </si>
  <si>
    <t>Conexión con pozo existente rejillas a instalar en paso nº 4 bis</t>
  </si>
  <si>
    <t>Total 02.03.01.04</t>
  </si>
  <si>
    <t>02.03.01.05</t>
  </si>
  <si>
    <t>Excavación en zanja, med. manuales cualquier tipo de terreno</t>
  </si>
  <si>
    <t>Excavación en zanja, por medios manuales, en cualquier tipo de terreno, medido sobre perfil.</t>
  </si>
  <si>
    <t>Junto servicios</t>
  </si>
  <si>
    <t>Total 02.03.01.05</t>
  </si>
  <si>
    <t>02.03.01.06</t>
  </si>
  <si>
    <t>Refino nivelación fondo zanjas</t>
  </si>
  <si>
    <t>Refino, nivelación y apisonado de fondo de zanja para asiento de tubería, por cualquier procedimiento, incluso limpieza.</t>
  </si>
  <si>
    <t>P.64QE-275-PR37-PR38</t>
  </si>
  <si>
    <t>Total 02.03.01.06</t>
  </si>
  <si>
    <t>02.03.01.07</t>
  </si>
  <si>
    <t>Entibación con paneles metálicos a cualquier profundidad</t>
  </si>
  <si>
    <t>Entibación en zanjas, pozos o zapatas,  para profundidad de hasta 3 m, incluso desentibado y medios auxiliares. Medido sobre perfil.</t>
  </si>
  <si>
    <t>Total 02.03.01.07</t>
  </si>
  <si>
    <t>02.03.01.08</t>
  </si>
  <si>
    <t>Grava o gravilla en rellenos o asiento de tubería</t>
  </si>
  <si>
    <t>Grava o gravilla en rellenos o asiento de tubería, por cualquier procedimiento, de tamaño máximo 25 mm, exenta de materia orgánica, con contenido de sulfatos inferior al 0,3%, expresado en trióxido de azufre, incluso aportación, extendido y nivelación, medido sobre perfil.</t>
  </si>
  <si>
    <t>Conexión colector PVC800 P.64QE-275-PR37-PR38</t>
  </si>
  <si>
    <t>A deducir tuberías</t>
  </si>
  <si>
    <t>Colectores conexión pasos nº1 y 4bis</t>
  </si>
  <si>
    <t>Total 02.03.01.08</t>
  </si>
  <si>
    <t>02.03.01.09</t>
  </si>
  <si>
    <t>Relleno zanja préstamos adecuad. Tmax 150 mm</t>
  </si>
  <si>
    <t>Relleno de zanjas con suelos adecuados, tamaño máximo 150 mm, procedentes de préstamos, incluso aportación, extendido y compactación hasta una densidad del 100% P.M., medido sobre perfil.</t>
  </si>
  <si>
    <t>Excavación colector</t>
  </si>
  <si>
    <t>A deducir</t>
  </si>
  <si>
    <t>-Gravilla</t>
  </si>
  <si>
    <t>-Tubería PVC-800</t>
  </si>
  <si>
    <t>-Tubería PVC-315</t>
  </si>
  <si>
    <t>Total 02.03.01.09</t>
  </si>
  <si>
    <t>02.03.01.10</t>
  </si>
  <si>
    <t>Relleno zanja propios adecuad. Tmax 150 mm</t>
  </si>
  <si>
    <t>Relleno de zanjas con suelos adecuados, tamaño máximo 150 mm, procedentes de la propia excavación, incluso aportación, extendido y compactación hasta una densidad del 100% P.M., medido sobre perfil.</t>
  </si>
  <si>
    <t>Relleno</t>
  </si>
  <si>
    <t>Total 02.03.01.10</t>
  </si>
  <si>
    <t>02.03.01.11</t>
  </si>
  <si>
    <t>Banda de señalización</t>
  </si>
  <si>
    <t>Banda de señalización, según normas o especificaciones técnicas de Canal de Isabel II vigentes.</t>
  </si>
  <si>
    <t>PVC800</t>
  </si>
  <si>
    <t>PVC-315</t>
  </si>
  <si>
    <t>Total 02.03.01.11</t>
  </si>
  <si>
    <t>02.03.01.12</t>
  </si>
  <si>
    <t>Tubería PVC-U DN 800, SN 8 kN/m2</t>
  </si>
  <si>
    <t>Suministro e instalación de tubería de PVC-U de pared estructurada, rigidez nominal SN&gt;= 8 kN/m2, de diámetro nominal DN 800 mm, conforme a norma UNE-EN 13476 y/o según normativa vigente, incluso parte proporcional de unión con junta elástica, medios auxiliares y pruebas necesarias para su correcto funcionamiento.</t>
  </si>
  <si>
    <t>Conexión colector PVC800</t>
  </si>
  <si>
    <t>Total 02.03.01.12</t>
  </si>
  <si>
    <t>02.03.01.13</t>
  </si>
  <si>
    <t>Entronque de red existente a pozo o arqueta nueva y viceversa</t>
  </si>
  <si>
    <t>Unidad de entronque de red existente a pozo o arqueta nueva y viceversa. Conexión de pozo nuevo con colector existente, o conexión de colector nuevo a pozo o arqueta existente, incluido ajuste de tubo existente, entroque a pozo y junta elastomérica totalmente terminado.</t>
  </si>
  <si>
    <t>Conexión rejillas</t>
  </si>
  <si>
    <t>Conexión sumidero calle</t>
  </si>
  <si>
    <t>Total 02.03.01.13</t>
  </si>
  <si>
    <t>02.03.01.14</t>
  </si>
  <si>
    <t>Pozo de registro diámetro interior 1100 mm y 1&lt;H&lt;2m profun., 1 pie</t>
  </si>
  <si>
    <t>Pozo de registro, diámetro interior 1100 mm de entre 1,00 y 2,00 m de profundidad, construido con fábrica de ladrillo macizo de 1 pie de espesor, recibido con mortero M-10, colocado sobre solera de hormigón HA-25/P/40/I de 0,30 m mínimo de espesor, armada con mallazo; enfoscado interior fratasado con mortero hidrófugo bruñido en toda su altura con mortero CS-IV-Wc2. Incluso colocado, totalmente terminado y p. p. de formación de cuna en el fondo del pozo, formación de brocal asimétrico en la coronación para recibir cerco y tapa y medios auxiliares.</t>
  </si>
  <si>
    <t>PR-38 ( Oculto)</t>
  </si>
  <si>
    <t>Total 02.03.01.14</t>
  </si>
  <si>
    <t>02.03.01.15</t>
  </si>
  <si>
    <t>En exceso para pozo de registro, diámetro interior 1100 mm 1 pie</t>
  </si>
  <si>
    <t>En exceso para pozo de registro, diámetro interior 1100 mm y profundidad &gt; 2,00 m, enfoscado interior, formado por fábrica de ladrillo de 1 pie de espesor, recibido con mortero M-10, enfoscado y fratasado con mortero hidrófugo CS-IV-Wc2, incluso pates, totalmente terminado.</t>
  </si>
  <si>
    <t>PR-37</t>
  </si>
  <si>
    <t>Total 02.03.01.15</t>
  </si>
  <si>
    <t>02.03.01.16</t>
  </si>
  <si>
    <t>Marco y tapa circ., fund. dúctil  Ø min 60 cm, D-400 peso 55 kg</t>
  </si>
  <si>
    <t>Suministro e instalación de marco y tapa de fundición dúctil, clase D-400, con bloqueo automático, tapa articulada, con marco y tapa circular de 55 Kg de peso aproximado en tapa, con junta de elastómero en tapa o marco, junta anti ruido para asiento estable de la tapa, cota de paso mínima 60 cm, con dispositivo acerrojado antirrobo, identificación según Canal de Isabel II y servicio correspondiente (abastecimiento, saneamiento, reutilización). Con 4 orificios para saneamiento. Conforme a norma UNE-EN 124 y según normativa vigente de Canal de Isabel II. Totalmente colocada sobre recrecido.</t>
  </si>
  <si>
    <t>Total 02.03.01.16</t>
  </si>
  <si>
    <t>02.03.01.17</t>
  </si>
  <si>
    <t>Marco y tapa circ., hormigón  Ø min 60 cm</t>
  </si>
  <si>
    <t>Suministro e instalación de marco y tapa circular de hormigón armado, identificación según Canal de Isabel II y servicio correspondiente ( saneamiento) . Totalmente colocada</t>
  </si>
  <si>
    <t>Total 02.03.01.17</t>
  </si>
  <si>
    <t>02.03.01.18</t>
  </si>
  <si>
    <t>Pate polipropileno con alma de acero</t>
  </si>
  <si>
    <t>Pate con alma de acero recubierto de polipropileno, conforme a la norma UNE-EN 13101 y/o según normativa vigente, para acceso a pozos de registro, totalmente colocado, incluso taco químico, anclaje químico o resina.</t>
  </si>
  <si>
    <t>Total 02.03.01.18</t>
  </si>
  <si>
    <t>02.03.01.19</t>
  </si>
  <si>
    <t>Reparación de pozo de registro/saneamiento en solera e interior</t>
  </si>
  <si>
    <t>Reparación de pozo de registro/saneamiento en solera e interior, en camino o zona terriza y/o en calzada o acera, colocación de media caña de PVC, incluso p. p. de demolición interior, materiales y enfoscado, totalmente terminado, excepto cerco y tapa.</t>
  </si>
  <si>
    <t>Pozo P.64QE-275</t>
  </si>
  <si>
    <t>Total 02.03.01.19</t>
  </si>
  <si>
    <t>02.03.01.20</t>
  </si>
  <si>
    <t>Fábrica de ladrillo perforado 24x11,5x7 cm, 1 pie de esp.</t>
  </si>
  <si>
    <t>Fábrica de ladrillo perforado 24x11,5x7 cm, de 1 pie de espesor, recibido con mortero de cemento CEM II/B-P 32,5 N y arena tipo M-5, para revestir en alzados, conforme a norma UNE-EN 998-1 y/o según normativa vigente y medida deduciendo huecos superiores a 1 m2.</t>
  </si>
  <si>
    <t>Total 02.03.01.20</t>
  </si>
  <si>
    <t>02.03.01.21</t>
  </si>
  <si>
    <t>Enfoscado fratasado mortero cemento 450 kg</t>
  </si>
  <si>
    <t>Enfoscado fratasado con mortero de 450 Kg de cemento CEM-I 32,5/SR y arena de río (1:3) en paramentos interiores de galerías de servicio, colectores, pozos de saneamiento o arquetas en general.</t>
  </si>
  <si>
    <t>Total 02.03.01.21</t>
  </si>
  <si>
    <t>02.03.01.22</t>
  </si>
  <si>
    <t>HA-25/B/20/XC2,XC3 en elementos horizontales</t>
  </si>
  <si>
    <t>Suministro y puesta en obra de hormigón para armar HA-25/B/20/XC2,XC3, elaborado en central y vertido desde camión en elementos horizontales de estructura (cimentaciones, soleras, vigas, etc.), incluso compactación, vibrado, curado y acabado. Según CE vigente.</t>
  </si>
  <si>
    <t>Losa de protección PR37 - PR38</t>
  </si>
  <si>
    <t>Total 02.03.01.22</t>
  </si>
  <si>
    <t>Recortes y solapes</t>
  </si>
  <si>
    <t>02.03.01.23</t>
  </si>
  <si>
    <t>Pozo de registro diámetro interior 1100 mm y 1&lt;H&lt;2m profun., 1 y 1/2 pie</t>
  </si>
  <si>
    <t>Pozo de registro, diámetro interior 1100 mm de entre 1,00 y 2,00 m de profundidad, construido con fábrica de ladrillo macizo de 1+1/2 pie de espesor, recibido con mortero M-10, colocado sobre solera de hormigón HA-25/P/40/I de 0,30 m mínimo de espesor, armada con mallazo; enfoscado interior fratasado con mortero hidrófugo bruñido en toda su altura con mortero CS-IV-Wc2. Incluso colocado, totalmente terminado y p. p. de formación de cuna en el fondo del pozo, formación de brocal asimétrico en la coronación para recibir cerco y tapa y medios auxiliares.</t>
  </si>
  <si>
    <t>Total 02.03.01.23</t>
  </si>
  <si>
    <t>02.03.01.24</t>
  </si>
  <si>
    <t>Recrec. o puesta en altura de pozo de registro/saneam., calzada</t>
  </si>
  <si>
    <t>Recrecimiento o puesta en altura de pozo de registro/saneamiento en altura de más de 7 cm, en calzada o acera, con fábrica de ladrillo u hormigón tipo HM-20, incluso p. p. de excavación, demolición y reposición de firme y pavimento o acera, materiales, enfoscado, relleno, recibido de cerco, totalmente terminado.</t>
  </si>
  <si>
    <t>Camino de Esquivias</t>
  </si>
  <si>
    <t>Camino de Illescas</t>
  </si>
  <si>
    <t>Total 02.03.01.24</t>
  </si>
  <si>
    <t>02.03.01.25</t>
  </si>
  <si>
    <t>Sumidero evacuac. aguas 30x30x50 1/2</t>
  </si>
  <si>
    <t>Sumidero para evacuación de aguas de dimensiones interiores 30x30x50 cm, realizada con fábrica de ladrillo perforado de 1/2 pie de espesor, recibido con mortero de cemento 1:6, sobre solera de hormigón HM 20/P/20/I de 15 cm de espesor, enfoscado y bruñido interiormente, incluso marco y rejilla de fundición.</t>
  </si>
  <si>
    <t>Reposición de sumidero en camino de Esquivias</t>
  </si>
  <si>
    <t>Reposición de sumidero en camino de Illescas</t>
  </si>
  <si>
    <t>Total 02.03.01.25</t>
  </si>
  <si>
    <t>02.03.01.26</t>
  </si>
  <si>
    <t>Sumidero de rejilla continua</t>
  </si>
  <si>
    <t>Suministro y colocación de sumidero longitudinal prefabricado de fábrica, con rejilla continua en de hierro galvanizado D-400, de anchura interior aproximada de 200 mm y altura de 400 mm, provisto de marco metálico perimetral y elementos de unión; colocado sobre solera de hormigón HM-20/B/20/I de limpieza y nivelación, con conexión a la red de saneamiento mediante tubo de PVC-U Ø 315 mm</t>
  </si>
  <si>
    <t>Nuevo sumidero en calle Esquivias</t>
  </si>
  <si>
    <t>Total 02.03.01.26</t>
  </si>
  <si>
    <t>02.03.01.27</t>
  </si>
  <si>
    <t>Tubería PVC-U DN 315, SN 8 kN/m2</t>
  </si>
  <si>
    <t>Suministro e instalación de tubería de PVC-U de pared estructurada, rigidez nominal SN&gt;= 8 kN/m2, de diámetro nominal DN 315 mm, conforme a norma UNE-EN 13476 y/o según normativa vigente, incluso parte proporcional de unión con junta elástica, medios auxiliares y pruebas necesarias para su correcto funcionamiento.</t>
  </si>
  <si>
    <t>Reposición colector conexión sumidero paso nº1</t>
  </si>
  <si>
    <t>Conexión rejilla continua en paso 4bis</t>
  </si>
  <si>
    <t>Total 02.03.01.27</t>
  </si>
  <si>
    <t>Total 02.03.01</t>
  </si>
  <si>
    <t>02.03.02</t>
  </si>
  <si>
    <t>REDES DE ABASTECIMIENTO</t>
  </si>
  <si>
    <t>02.03.02.01</t>
  </si>
  <si>
    <t>Localización y protección serv. afect. de agua potable DN&lt;=500</t>
  </si>
  <si>
    <t>Localización e identificación de servicios afectados de agua potable, incluyendo la excavación por medios manuales, limpieza, señalización, protección, reposición, y cualquier otra medida para mantener en servicio el elemento afectado.</t>
  </si>
  <si>
    <t>Tubería FD 150 mm en Nº 1</t>
  </si>
  <si>
    <t>Tubería FD 150 junto paso Nº 4b</t>
  </si>
  <si>
    <t>Total 02.03.02.01</t>
  </si>
  <si>
    <t>Red de abastecimiento F150 a modificar. Conexiones</t>
  </si>
  <si>
    <t>Excavación junto servicios</t>
  </si>
  <si>
    <t>02.03.02.02</t>
  </si>
  <si>
    <t>Acero al carbono conformado en tubería de abastecimiento DN150</t>
  </si>
  <si>
    <t>Suministro e instalación de calderería de acero al carbono conformado en tubería para abastecimiento DN150 conforme a norma UNE-EN 10217 y presión de trabajo PN16 incluso parte proporcional de soldaduras y piezas de anclaje a estructura mediante ménsulas galvanizadas con abrazaderas antivibración y bandas de neopreno cada 1,0 m, medios auxiliares y pruebas necesarias para su correcto funcionamiento y soldaduras.</t>
  </si>
  <si>
    <t>Total 02.03.02.02</t>
  </si>
  <si>
    <t>02.03.02.03</t>
  </si>
  <si>
    <t>Tubería FD abastecimiento/reutilización Ø150 Clase 64</t>
  </si>
  <si>
    <t>Suministro e instalación de tubería de fundición dúctil para abastecimiento/reutilización, diámetro nominal DN 150 mm, conforme a norma UNE-EN 545 y/o según normativa vigente, Clase 64 con revestimiento interior de mortero de cemento y revestimiento exterior de zinc (min 200 g/m2) ó zinc-aluminio (min 400 g/m2) con o sin otros metales y capa de acabado de producto bituminoso o resina sintética compatible con zinc, color exterior y marcado según Normas de Canal de Isabel II vigentes, incluso parte proporcional de junta automática flexible de EPDM, medios auxiliares y pruebas necesarias para su correcto funcionamiento.</t>
  </si>
  <si>
    <t>Conexión con existente  en paso nº 1</t>
  </si>
  <si>
    <t>Total 02.03.02.03</t>
  </si>
  <si>
    <t>02.03.02.04</t>
  </si>
  <si>
    <t>Tubería FD abastecimiento/reutilización Ø250 Clase 50</t>
  </si>
  <si>
    <t>Suministro e instalación de tubería de fundición dúctil para abastecimiento/reutilización, diámetro nominal DN 250 mm, conforme a norma UNE-EN 545 y/o según normativa vigente, Clase 50 con revestimiento interior de mortero de cemento y revestimiento exterior de zinc (min 200 g/m2) ó zinc-aluminio (min 400 g/m2) con o sin otros metales y capa de acabado de producto bituminoso o resina sintética compatible con zinc, color exterior y marcado según Normas de Canal de Isabel II vigentes, incluso parte proporcional de junta automática flexible de EPDM, medios auxiliares y pruebas necesarias para su correcto funcionamiento.</t>
  </si>
  <si>
    <t>Paso nº4 Bis</t>
  </si>
  <si>
    <t>Total 02.03.02.04</t>
  </si>
  <si>
    <t>02.03.02.05</t>
  </si>
  <si>
    <t>Tubería polietileno PE-100, PN 16, DN 200</t>
  </si>
  <si>
    <t>Suministro e instalación de tubería de polietileno PE-100, diámetro nominal DN 40 mm, presión nominal PN 16, MRS 10 N/mm2, SDR 11 y S 5, conforme a norma UNE-EN 12201 y/o según normativa vigente, color exterior y marcado según Normas de Canal de Isabel II vigentes, incluso parte proporcional de elementos electrosoldables, medios auxiliares y pruebas necesarias para su correcto funcionamiento.</t>
  </si>
  <si>
    <t>Total 02.03.02.05</t>
  </si>
  <si>
    <t>02.03.02.06</t>
  </si>
  <si>
    <t>Codo FD EE Ø150  jun. mec. 45°</t>
  </si>
  <si>
    <t>Codo de fundición dúctil con dos enchufes en junta mecánica, C 64, DN 150 mm, ángulo 45° (1/8), conforme a norma UNE-EN 545 o UNE-EN 598 y/o según normativa vigente, con revestimiento interior y exterior de resina epoxi, color exterior y marcado según Normas de Canal de Isabel II vigentes, incluso colocación, juntas elastoméricas de estanquidad en EPDM, medios auxiliares y pruebas necesarias para su correcto funcionamiento.</t>
  </si>
  <si>
    <t>Retranqueo tubería paso 1</t>
  </si>
  <si>
    <t>Total 02.03.02.06</t>
  </si>
  <si>
    <t>Red de abastecimiento 150 a modificar</t>
  </si>
  <si>
    <t>Descontar tubo y arena</t>
  </si>
  <si>
    <t>-Paso nº 1</t>
  </si>
  <si>
    <t>Red de abastecimiento FD150 a modificar. Conexiones</t>
  </si>
  <si>
    <t>Macizos anclaje codos</t>
  </si>
  <si>
    <t>02.03.02.07</t>
  </si>
  <si>
    <t>Conexión a red existente abastecimiento</t>
  </si>
  <si>
    <t>Conexión de red de abastecimiento a red existente, incluso corte de suministro y posterior restitución.</t>
  </si>
  <si>
    <t>Total 02.03.02.07</t>
  </si>
  <si>
    <t>02.03.02.08</t>
  </si>
  <si>
    <t>Carrete BB PN 16 Ø150 L 500</t>
  </si>
  <si>
    <t>Carrete embridado de fundición dúctil con dos bridas, PN 16, DN 150 mm, y longitud 500 mm conforme a norma UNE-EN 545 o UNE-EN 598 y/o según normativa vigente, con revestimiento interior y exterior de resina epoxi, color exterior y marcado según Normas de Canal de Isabel II vigentes, incluso colocación, juntas elastoméricas de estanquidad en EPDM, tornillería de acero inoxidable, bridas según norma UNE-EN 1092-2, medios auxiliares y pruebas necesarias para su correcto funcionamiento.</t>
  </si>
  <si>
    <t>Total 02.03.02.08</t>
  </si>
  <si>
    <t>02.03.02.09</t>
  </si>
  <si>
    <t>Localización y condena de tubería de agua potable DN500 mm</t>
  </si>
  <si>
    <t>Localización de tubería de agua potable DN500, excavación por medios manuales, corte de la tubería en un extremo y condena mediante la instalación de brida ciega anclada a TE o carrete. La condena incluye excavación, condena, hormigonado de anclaje, posterior relleno y reposición de pavimento, incluyendo todo el piecerío necesario y la retirada y canon de depósito a vertedero de los residuos generados.</t>
  </si>
  <si>
    <t>Condena tub DN500</t>
  </si>
  <si>
    <t>Total 02.03.02.09</t>
  </si>
  <si>
    <t>Total 02.03.02</t>
  </si>
  <si>
    <t>02.03.03</t>
  </si>
  <si>
    <t>REDES DE TELEFONIA Y ELECTRICIDAD</t>
  </si>
  <si>
    <t>Excavación de servicios</t>
  </si>
  <si>
    <t>02.03.03.01</t>
  </si>
  <si>
    <t>Demolición de red eléctrica enterrada, incluso limpieza y retirada de escombros a pie de carga, sin la excavación previa para descubrirlos, con transporte al gestor de residuos y con p.p. de medios auxiliares, medida la longitud ejecutada en obra.</t>
  </si>
  <si>
    <t>Red eléctrica:</t>
  </si>
  <si>
    <t>Cruce junto paso 4B</t>
  </si>
  <si>
    <t>Total 02.03.03.01</t>
  </si>
  <si>
    <t>02.03.03.02</t>
  </si>
  <si>
    <t>Canaliz. subterránea</t>
  </si>
  <si>
    <t>Canalización subterránea, para cables de baja tensión bajo tubo, comprendiendo zanja de 0,60x0,60 m, sobre lecho de hormigón y hormigonado hasta rasante de calzada, incluyendo excavación y relleno de zanja, cables de acero pasa-guía, cabletado necesario y tomas de tierra, cinta de señalización de canalización eléctrica, cuatro tubos de PE-AD corrugado curvable 160 mm y corchetes.</t>
  </si>
  <si>
    <t>Nueva canalización junto paso 4bis</t>
  </si>
  <si>
    <t>Total 02.03.03.02</t>
  </si>
  <si>
    <t>02.03.03.03</t>
  </si>
  <si>
    <t>Localización y protección serv. afect. de electricidad</t>
  </si>
  <si>
    <t>Localización e identificación de servicios afectados de electricidad , incluyendo la excavación por medios manuales, limpieza, señalización, protección, reposición, y cualquier otra medida para mantener en servicio el elemento afectado.</t>
  </si>
  <si>
    <t>Junto paso 4bis</t>
  </si>
  <si>
    <t>Total 02.03.03.03</t>
  </si>
  <si>
    <t>02.03.03.04</t>
  </si>
  <si>
    <t>Arqueta de registro 40x40x50 1/2 tapa hierro</t>
  </si>
  <si>
    <t>Arqueta de registro de dimensiones interiores 40x40x50 cm, realizada con fábrica de ladrillo perforado de 1/2 pie de espesor, recibido con mortero de cemento 1:6, sobre solera de hormigón de HM 20/P/20/I de 20 cm de espesor, enfoscado y bruñida interiormente, incluso cerco y tapa de hierro fundido.</t>
  </si>
  <si>
    <t xml:space="preserve"> luminarias</t>
  </si>
  <si>
    <t>Total 02.03.03.04</t>
  </si>
  <si>
    <t>02.03.03.05</t>
  </si>
  <si>
    <t>Armario acometida eléctrica</t>
  </si>
  <si>
    <t>Ejecución de armario para acometida eléctrica de baja tensión con estructura de hormigón HM-25 y acabado exterior en ladrillo cara vista, conforme a las especificaciones del Reglamento Electrotécnico para Baja Tensión (REBT, RD 842/2002), incluyendo conducciones de entrada y salida preparadas para tubo rígido (PVC o metálico), empotradas con paso estanco, y la caja de registro empotrada. Incluso homologación hasta su puesta en servicio.</t>
  </si>
  <si>
    <t>Acometida en Centro de mayores</t>
  </si>
  <si>
    <t>Total 02.03.03.05</t>
  </si>
  <si>
    <t>Total 02.03.03</t>
  </si>
  <si>
    <t>Total 02.03</t>
  </si>
  <si>
    <t>Total 02</t>
  </si>
  <si>
    <t>03</t>
  </si>
  <si>
    <t>SERVICIOS AFECTADOS</t>
  </si>
  <si>
    <t>03.01</t>
  </si>
  <si>
    <t>Localización de servicios afectados no contemplados en proyecto</t>
  </si>
  <si>
    <t>Localización e identificación de servicios afectados no contemplados en proyecto ni en planos de servicios afectados, con aprobación previa de la Dirección de obra, incluyendo la excavación por medios manuales, limpieza, señalización, protección, reposición , y cualquier otra medida para mantener en servicio el elemento afectado.</t>
  </si>
  <si>
    <t>Red no reflejada en plano</t>
  </si>
  <si>
    <t>Total 03.01</t>
  </si>
  <si>
    <t>03.02</t>
  </si>
  <si>
    <t>Sostenimiento del servicio</t>
  </si>
  <si>
    <t>Apeo para sostenimiento de red en servicio. Se incluyen soportes de cualquier tipología y material, a aprobar por la D.O., para el sostenimiento longitudinal y transversal del servicio.</t>
  </si>
  <si>
    <t>Total 03.02</t>
  </si>
  <si>
    <t>Total 03</t>
  </si>
  <si>
    <t>04</t>
  </si>
  <si>
    <t>REPOSICIONES</t>
  </si>
  <si>
    <t>04.01</t>
  </si>
  <si>
    <t>Horm.masa base calzadas HM-20/P/20/I o HM-20/P/40/I</t>
  </si>
  <si>
    <t>Suministro y puesta en obra de hormigón en masa, vibrado y moldeado en su caso, en base de calzadas, solera de aceras, pistas deportivas o paseos, cimiento de bordillos y escaleras, con HM-20/P/20/I o HM-20/P/40/I, con árido de tamaño máximo 20 o 40 mm y consistencia plástica.</t>
  </si>
  <si>
    <t>Pavimento de  MBC:</t>
  </si>
  <si>
    <t>Descontar tablero</t>
  </si>
  <si>
    <t>Descontar losas de transición</t>
  </si>
  <si>
    <t>Descontar firme sobre marco en calzada</t>
  </si>
  <si>
    <t>Descontar losa de transición</t>
  </si>
  <si>
    <t>Pavimento de baldosa hidráulica:</t>
  </si>
  <si>
    <t>Pavimento de adoquín:</t>
  </si>
  <si>
    <t>Paso Nº 4</t>
  </si>
  <si>
    <t>Total 04.01</t>
  </si>
  <si>
    <t>04.02</t>
  </si>
  <si>
    <t>HA-25/F/20/XC1 en elementos horizontales vertido con camión</t>
  </si>
  <si>
    <t>Suministro y puesta en obra de hormigón para armar HA-25/F/20/XC1 elaborado en central y vertido desde camión en elementos horizontales de estructura (cimentaciones, soleras, vigas, etc.), incluso compactación, vibrado, curado y acabado. Según CE vigente.</t>
  </si>
  <si>
    <t>Sobre paso 4Bis</t>
  </si>
  <si>
    <t>Zócalos de barandillas</t>
  </si>
  <si>
    <t>Total 04.02</t>
  </si>
  <si>
    <t>04.03</t>
  </si>
  <si>
    <t>Limpieza y barrido de firme</t>
  </si>
  <si>
    <t>Limpieza y barrido de firme para la extensión de mezclas bituminosas.</t>
  </si>
  <si>
    <t>Pavimento de MBC:</t>
  </si>
  <si>
    <t>Total 04.03</t>
  </si>
  <si>
    <t>04.04</t>
  </si>
  <si>
    <t>Mezcla bituminosa en caliente AC 16/22 surf D/S, rodadura 6 cm, extendedora</t>
  </si>
  <si>
    <t>Mezcla bituminosa en caliente de 6 cm de espesor, tipo AC 16/22, surf D/S para capa de rodadura, de composición densa o semidensa, con árido granítico o calcáreo y betún asfáltico de penetración B50/70. Extendido y compactado.</t>
  </si>
  <si>
    <t>Total 04.04</t>
  </si>
  <si>
    <t>04.05</t>
  </si>
  <si>
    <t>Riego imprimación tipo C60BF4 IMP</t>
  </si>
  <si>
    <t>Riego de imprimación, con emulsión asfáltica catiónica tipo C60BF4 IMP, con una dotación de 1 kg/m2, de capas granulares, incluso barrido y preparación de la superficie.</t>
  </si>
  <si>
    <t>Total 04.05</t>
  </si>
  <si>
    <t>04.06</t>
  </si>
  <si>
    <t>Fresado (por cm de espesor) de pavimento asfáltico</t>
  </si>
  <si>
    <t>Fresado (por cm de espesor) de pavimento asfáltico con máquina fresadora, incluso carga y barrido. Sin incluir transporte ni gestión a centro de clasificación y tratamiento o vertedero autorizado.</t>
  </si>
  <si>
    <t>Total 04.06</t>
  </si>
  <si>
    <t>04.07</t>
  </si>
  <si>
    <t>Recorte de capa de aglomerado</t>
  </si>
  <si>
    <t>Recorte de capa de aglomerado y sellado con betún asfáltico.</t>
  </si>
  <si>
    <t>Paso Nº 4b</t>
  </si>
  <si>
    <t>Total 04.07</t>
  </si>
  <si>
    <t>04.08</t>
  </si>
  <si>
    <t>Base de zahorra artificial, husos  ZA (25)</t>
  </si>
  <si>
    <t>Base de zahorra artificial, husos  ZA (25), con material "no plástico", conforme norma UNE-EN 103104 y/o según normativa vigente, con un porcentaje mínimo de partículas trituradas del 75% y un índice de lajas inferior a 35, puesta en obra extendida y compactada, incluso preparación de la superficie de asiento, en capas de 20/30 cm de espesor, medido sobre perfil. Desgaste de los Ángeles de los áridos inferior a 30.</t>
  </si>
  <si>
    <t>Anulación escaleras paso Nº 4:</t>
  </si>
  <si>
    <t>Total 04.08</t>
  </si>
  <si>
    <t>En losa bajo asfalto en paso nº 4bis</t>
  </si>
  <si>
    <t>En zócalo paso 4 bis</t>
  </si>
  <si>
    <t>04.09</t>
  </si>
  <si>
    <t>Loseta hidráulica de 15x15 cm</t>
  </si>
  <si>
    <t>Suministro y colocación de loseta hidráulica de color gris, lisa de 15x15 cm, en aceras, y p.p. de cartabones de 15x15 cm, incluso mortero de asiento y enlechado de juntas.</t>
  </si>
  <si>
    <t>Pavimento de baldosa hidraúlica:</t>
  </si>
  <si>
    <t>Total 04.09</t>
  </si>
  <si>
    <t>04.10</t>
  </si>
  <si>
    <t>Pavimento de hormigón acabado visto HM-20/P/20/I o HM-20/P/40/I</t>
  </si>
  <si>
    <t>Pavimento de hormigón acabado visto, formado por hormigón en masa, vibrado y moldeado con HM-20/P/20/I o HM-20/P/40/I, con árido de tamaño máximo 20 o 40 mm y consistencia plástica. Incluso p.p. de encofrado/desencofrado, totalmente terminado.</t>
  </si>
  <si>
    <t>Total 04.10</t>
  </si>
  <si>
    <t>04.11</t>
  </si>
  <si>
    <t>Adoquinado pref. hormigón e=8 cm colores varios sobre arena</t>
  </si>
  <si>
    <t>Suministro y colocación de adoquinado prefabricado de hormigón de colores varios, 8 cm de espesor, sobre asiento de arena, incluso rejuntado con mortero y vibrado de pavimento.</t>
  </si>
  <si>
    <t>Paso 1. Acera aguas arriba</t>
  </si>
  <si>
    <t>Paso 1. Acera aguas abajo</t>
  </si>
  <si>
    <t>Total 04.11</t>
  </si>
  <si>
    <t>Bajo adoquín</t>
  </si>
  <si>
    <t>04.12</t>
  </si>
  <si>
    <t>Bordillo prefabricado de hormigón C3, recto, de 17x28 cm</t>
  </si>
  <si>
    <t>Suministro y colocación de bordillo prefabricado de hormigón doble capa recto tipo C3 de 17 cm de base y 28 cm de altura, colocado sobre base de hormigón no estructural HNE-20 y 20 cm de espesor, incluso rejuntado con mortero de cemento, incluye excavación, carga y gestión de residuos.</t>
  </si>
  <si>
    <t>Total 04.12</t>
  </si>
  <si>
    <t>04.13</t>
  </si>
  <si>
    <t>Bordillo prefabricado de hormigón C3, curvo, de 17x28 cm</t>
  </si>
  <si>
    <t>Suministro y colocación de bordillo prefabricado de hormigón doble capa curvo tipo C3 de 17 cm de base y 28 cm de altura, colocado sobre base de hormigón no estructural HNE-20 y 20 cm de espesor, incluso rejuntado con mortero de cemento, incluye excavación, carga y gestión de residuos.</t>
  </si>
  <si>
    <t>Paso nº 4 bis</t>
  </si>
  <si>
    <t>Total 04.13</t>
  </si>
  <si>
    <t>04.14</t>
  </si>
  <si>
    <t>Bordillo prefabricado de hormigón A1, recto, de 14x20 cm</t>
  </si>
  <si>
    <t>Suministro y colocación de bordillo prefabricado de hormigón doble capa recto tipo A1 de 14 cm de base y 20 cm de altura, colocado sobre base de hormigón no estructural HNE-15 y 20 cm de espesor, incluso rejuntado con mortero de cemento, incluye excavación, carga y gestión de residuos.</t>
  </si>
  <si>
    <t>Paso nº1</t>
  </si>
  <si>
    <t>Total 04.14</t>
  </si>
  <si>
    <t>04.15</t>
  </si>
  <si>
    <t>Refino, nivelación y apisonado de explanadas</t>
  </si>
  <si>
    <t>Refino, nivelación y apisonado en explanadas, por cualquier procedimiento, incluso limpieza.</t>
  </si>
  <si>
    <t>Total 04.15</t>
  </si>
  <si>
    <t>Conexión Paso Nº4BIS con canal existente</t>
  </si>
  <si>
    <t>Murete colocación barandilla</t>
  </si>
  <si>
    <t>04.16</t>
  </si>
  <si>
    <t>Marca vial longitudinal de 10 cm</t>
  </si>
  <si>
    <t>Marca vial longitudinal continua o discontinua, de 10 cm de ancho, ejecutada con pintura termoplástica blanco o amarilla , en caliente y aplicación de microesferas de vidrio, aplicada mecánicamente incluso premarcaje.</t>
  </si>
  <si>
    <t>Señalización obra</t>
  </si>
  <si>
    <t>Pintura amarilla</t>
  </si>
  <si>
    <t>Total 04.16</t>
  </si>
  <si>
    <t>04.17</t>
  </si>
  <si>
    <t>Cebreado y símbolos</t>
  </si>
  <si>
    <t>Marca vial transversal (cebreado, palabras, pasos de peatones, pasos de cebra, marcas transversales de detención, etc), ejecutada con pintura termoplástica en caliente y aplicación de microesferas de vidrio, aplicada mecánicamente incluso premarcaje.</t>
  </si>
  <si>
    <t>Paso de cebra y flechas de dirección</t>
  </si>
  <si>
    <t>Total 04.17</t>
  </si>
  <si>
    <t>04.18</t>
  </si>
  <si>
    <t>Retirada, acopio, mantenim. y posterior aporte de tierra vegetal</t>
  </si>
  <si>
    <t>Retirada de la tierra vegetal superficial del terreno desarbolado, medido sobre perfil, así como su carga y acopio, mantenimiento en adecuadas condiciones y su posterior aporte y extendido, según condicionado ambiental.</t>
  </si>
  <si>
    <t>Zonas verdes</t>
  </si>
  <si>
    <t>Total 04.18</t>
  </si>
  <si>
    <t>04.19</t>
  </si>
  <si>
    <t>Señal triangular 70 cm lado RA2</t>
  </si>
  <si>
    <t>Suministro y colocación de señal triangular de peligro, de acero galvanizado, de 70 cm de lado, clase retrorreflectancia RA2 (H.I.), sobre poste de sustentación (sin incluir éste), farola o columna, incluso piezas de anclaje o atado y tornillería inoxidable.</t>
  </si>
  <si>
    <t>Aviso paso elevado</t>
  </si>
  <si>
    <t>Total 04.19</t>
  </si>
  <si>
    <t>04.20</t>
  </si>
  <si>
    <t>Señal circular 60 cm RA2</t>
  </si>
  <si>
    <t>Suministro y colocación de señal circular de prohibición u obligación, de acero galvanizado, de 60 cm de lado, clase retrorreflectancia RA2 (H.I.), sobre poste de sustentación (sin incluir éste), farola o columna, incluso piezas de anclaje o atado y tornillería inoxidable.</t>
  </si>
  <si>
    <t>Velocidad</t>
  </si>
  <si>
    <t>Total 04.20</t>
  </si>
  <si>
    <t>04.21</t>
  </si>
  <si>
    <t>Lumi. Vial Cerrada IP-66 LED 37 W</t>
  </si>
  <si>
    <t>Suministro y montaje de luminaria vial cerrada, IP-66, LED 37W, 230 V, clase I, marco carcasa y acoplamiento construidos en fundición inyectada de aluminio de alta presión, cierre de vidrio templado, pintura de poliéster en polvo con tratamiento previo anticorrosión , incluida protección contra sobretensiones transitorias a través de red eléctrica de hasta 10 kV, con equipo y lámpara totalmente montada.</t>
  </si>
  <si>
    <t>Calles Esquivias</t>
  </si>
  <si>
    <t>Total 04.21</t>
  </si>
  <si>
    <t>04.22</t>
  </si>
  <si>
    <t>Tubería PVC-U DN 250, SN 8 kN/m2</t>
  </si>
  <si>
    <t>Suministro e instalación de tubería de PVC-U de pared estructurada, rigidez nominal SN&gt;= 8 kN/m2, diámetro nominal DN 250 mm, conforme a norma UNE-EN 13476 y/o según normativa vigente, incluso parte proporcional de unión con junta elástica, medios auxiliares y pruebas necesarias para su correcto funcionamiento.</t>
  </si>
  <si>
    <t>Red de drenaje</t>
  </si>
  <si>
    <t>Total 04.22</t>
  </si>
  <si>
    <t>Total 04</t>
  </si>
  <si>
    <t>05</t>
  </si>
  <si>
    <t>SEGUIMIENTO AMBIENTAL</t>
  </si>
  <si>
    <t>05.01</t>
  </si>
  <si>
    <t>MEDIDAS PROTECTORAS Y CORRECTORAS</t>
  </si>
  <si>
    <t>05.01.01</t>
  </si>
  <si>
    <t>Medidas prevención de incendios</t>
  </si>
  <si>
    <t>Medidas especiales de prevención de incendios, incluida formación, señalización, balizamientos, desbroces selectivos, maquinaria preventiva, y medios auxiliares necesarios. Unidad completa durante la ejecución de las obras</t>
  </si>
  <si>
    <t>Total 05.01.01</t>
  </si>
  <si>
    <t>Total 05.01</t>
  </si>
  <si>
    <t>05.02</t>
  </si>
  <si>
    <t>PROGRAMA DE VIGILANCIA AMBIENTAL</t>
  </si>
  <si>
    <t>05.02.01</t>
  </si>
  <si>
    <t>Plan de vigilancia ambiental e informes previos flora y fauna.</t>
  </si>
  <si>
    <t>Plan de vigilancia ambiental, incluido informes y/o inventarios previos de flora y fauna.</t>
  </si>
  <si>
    <t>PVA</t>
  </si>
  <si>
    <t>Total 05.02.01</t>
  </si>
  <si>
    <t>05.02.02</t>
  </si>
  <si>
    <t>mes</t>
  </si>
  <si>
    <t>Informe de seguimiento ambiental de las obras periódicos</t>
  </si>
  <si>
    <t>Equipo de vigilancia ambiental incluida la generación de informes especializados mensuales y de seguimiento de las obras.</t>
  </si>
  <si>
    <t>Total 05.02.02</t>
  </si>
  <si>
    <t>05.02.03</t>
  </si>
  <si>
    <t>Seguimiento acústico (ruido ambiental)</t>
  </si>
  <si>
    <t>Medida de niveles de ruido en zona de obra desarrollada la medición a lo largo de una jornada laboral, con toma de datos en diversos puntos de la obra, y elaboración de informes periódicos posteriores por especialista cualificado, incluidos materiales y elementos auxiliares. Unidad totalmente terminada.</t>
  </si>
  <si>
    <t>Total 05.02.03</t>
  </si>
  <si>
    <t>Total 05.02</t>
  </si>
  <si>
    <t>Total 05</t>
  </si>
  <si>
    <t>06</t>
  </si>
  <si>
    <t>MASA FORESTAL</t>
  </si>
  <si>
    <t>06.01</t>
  </si>
  <si>
    <t>ARBOLES PROTEGIDOS LEY 8/2005</t>
  </si>
  <si>
    <t>06.01.01</t>
  </si>
  <si>
    <t>Varias especies 200/250 ct</t>
  </si>
  <si>
    <t>Ejemplares de varias especies de 200/250 cm, en contenedor, en cepellón o a ráiz desnuda, según corresponda.</t>
  </si>
  <si>
    <t>Estimación:</t>
  </si>
  <si>
    <t>Perímetro &gt; 20 cm (20 años aprox)</t>
  </si>
  <si>
    <t>Total 06.01.01</t>
  </si>
  <si>
    <t>06.01.02</t>
  </si>
  <si>
    <t>Plant.mec.200/250s/f-a.tv25%</t>
  </si>
  <si>
    <t>Recogida de especie y plantación de pies de varias especies de 200/250 cm de altura en hoyo de plantación realizado en terreno franco-arenoso, con forma de cubeta tronco-cónica de dimensiones de base inferior/base superior/altura de 30x60x30 cm, abierto por medios mecánicos, incluído recogida de planta, replanteo, presentación de la planta, retirada a acopio intermedio o extendido de la tierra existente según calidad de la misma, relleno y apisonado del fondo del hoyo, en su caso, para evitar asentamientos de la planta, relleno lateral y apisonado moderado con tierra de cabeza seleccionada de la propia excavación, mezclada con tierra vegetal limpia y cribada en una proporción del 25%, formación de alcorque y cuatro riegos, completamente ejecutada. No incluye el precio de la planta.</t>
  </si>
  <si>
    <t>= med árboles</t>
  </si>
  <si>
    <t>Total 06.01.02</t>
  </si>
  <si>
    <t>Total 06.01</t>
  </si>
  <si>
    <t>06.02</t>
  </si>
  <si>
    <t>ARBOLADO</t>
  </si>
  <si>
    <t>06.02.01</t>
  </si>
  <si>
    <t>Resalveo SC&lt;25%,h=2m,p&lt;35%</t>
  </si>
  <si>
    <t>Resalveo en masas  de superficie cubierta &lt;25%, cuyos ejemplares no sobrepasan, en general, una altura de 2 m, en terreno de cualquier condición y pendiente &lt;35%, i/poda de los resalvos seleccionados, recogida y saca de residuos hasta contenedor, medida la superficie ejecutada.</t>
  </si>
  <si>
    <t>Total 06.02.01</t>
  </si>
  <si>
    <t>06.02.02</t>
  </si>
  <si>
    <t>Tala arbolado de diámetro  &lt;10 cm</t>
  </si>
  <si>
    <t>Tala arbolado de diámetro inferior a 10 cm, troceado y apilado del mismo en la zona indicada, incluso destoconado así como recogida y transporte de residuos hasta contenedor.</t>
  </si>
  <si>
    <t>Previsión</t>
  </si>
  <si>
    <t>Total 06.02.02</t>
  </si>
  <si>
    <t>06.02.03</t>
  </si>
  <si>
    <t>Tala arbolado de diámetro  &gt;20 cm</t>
  </si>
  <si>
    <t>Tala arbolado de diámetro superior a 20 cm, troceado y apilado del mismo en la zona indicada, incluso destoconado así como recogida y transporte de residuos hasta contenedor.</t>
  </si>
  <si>
    <t>Total 06.02.03</t>
  </si>
  <si>
    <t>06.02.04</t>
  </si>
  <si>
    <t>Tala arbolado de diámetro de 10 a 20 cm</t>
  </si>
  <si>
    <t>Tala arbolado de diámetro 10 a 20 cm, troceado y apilado del mismo en la zona indicada, incluso destoconado así como recogida y transporte de residuos hasta contenedor.</t>
  </si>
  <si>
    <t>Total 06.02.04</t>
  </si>
  <si>
    <t>06.02.05</t>
  </si>
  <si>
    <t>Tutor árbol</t>
  </si>
  <si>
    <t>Entutorado de árbol con 1 tutor vertical de rollizo de pino torneado, de 3 m de longitud y 8 cm de diámetro con punta en un extremo y baquetón en el otro, tanalizado en autoclave, hincado en el fondo del hoyo de plantación, retacado con la tierra de plantación, y sujeción del tronco con cincha textil no degradable, de 3-4 cm de anchura y tornillos galvanizados.</t>
  </si>
  <si>
    <t>Árboles a plantar</t>
  </si>
  <si>
    <t>Total 06.02.05</t>
  </si>
  <si>
    <t>Total 06.02</t>
  </si>
  <si>
    <t>Total 06</t>
  </si>
  <si>
    <t>07</t>
  </si>
  <si>
    <t>GESTIÓN DE RESIDUOS</t>
  </si>
  <si>
    <t>07.01</t>
  </si>
  <si>
    <t>RCD NIVEL I Tierras y pétreos excavación</t>
  </si>
  <si>
    <t>07.01.01</t>
  </si>
  <si>
    <t>Carga, transporte y descarga</t>
  </si>
  <si>
    <t>07.01.01.01</t>
  </si>
  <si>
    <t>Carga, tte. y descarga productos resultantes de excavación (RCD Nivel I)</t>
  </si>
  <si>
    <t>Carga, transporte y descarga de productos resultantes de excavación (RCD Nivel I) en otra obra, cantera, centro de clasificación y tratamiento o vertedero autorizado de RCD, para cualquier distancia, considerando ida y vuelta, carga por medios mecánicos sobre camión basculante de 20 t, medido sobre perfil, sin incluir canon.</t>
  </si>
  <si>
    <t>Excavación en zanja redes de saneamiento</t>
  </si>
  <si>
    <t>Excavación en paso 4bis</t>
  </si>
  <si>
    <t>Excavación cielo abierto regularización de cauce</t>
  </si>
  <si>
    <t>Excavación en zanja redes de electricidad</t>
  </si>
  <si>
    <t>Excavación en zanja redes de saneamiento manual</t>
  </si>
  <si>
    <t>Excavación en zanja redes de abastecimiento</t>
  </si>
  <si>
    <t>Excavación en zanja redes de abastecimiento manual</t>
  </si>
  <si>
    <t>Excavación cielo abierto en cauce medios mecánicos</t>
  </si>
  <si>
    <t>Total 07.01.01.01</t>
  </si>
  <si>
    <t>07.01.01.02</t>
  </si>
  <si>
    <t>Carga, tte. y descarga a parcela autorizada en municipio de  productos resultantes de excavación (RCD Nivel I)</t>
  </si>
  <si>
    <t>Carga, transporte y descarga de productos resultantes de excavación (RCD Nivel I) en parcela autorizada a distancia menor o igual a  20km, considerando ida y vuelta, carga por medios mecánicos sobre camión basculante de 20 t, medido sobre perfil, incluido la reposición y adecuación de la parcela autorizada para el uso del vertido de tierras limpias.</t>
  </si>
  <si>
    <t>Total 07.01.01.02</t>
  </si>
  <si>
    <t>Total 07.01.01</t>
  </si>
  <si>
    <t>07.01.02</t>
  </si>
  <si>
    <t>Canon</t>
  </si>
  <si>
    <t>07.01.02.01</t>
  </si>
  <si>
    <t>Canon vertido productos resultantes de excavaciones (RCD Nivel I)</t>
  </si>
  <si>
    <t>Deposición controlada en centro de clasificación y tratamiento o vertedero autorizado de RCD, de RCD Nivel I tierras inertes resultantes de excavaciones (17 05 04), medido sobre perfil.</t>
  </si>
  <si>
    <t>Total 07.01.02.01</t>
  </si>
  <si>
    <t>Total 07.01.02</t>
  </si>
  <si>
    <t>Total 07.01</t>
  </si>
  <si>
    <t>07.02</t>
  </si>
  <si>
    <t>RCD NIVEL II Residuos construcción y demolición</t>
  </si>
  <si>
    <t>07.02.01</t>
  </si>
  <si>
    <t>07.02.01.01</t>
  </si>
  <si>
    <t>Carga, tte. y descarga RCD Nivel II</t>
  </si>
  <si>
    <t>Carga, transporte y descarga de RCD Nivel II, cualquier naturaleza, centro de clasificación y tratamiento o vertedero autorizado de RCD, por transportista autorizado para cualquier distancia, considerando ida y vuelta, carga por medios mecánicos sobre camión basculante de 20 t, incluidos medios auxiliares necesarios sin incluir canon.</t>
  </si>
  <si>
    <t>Levantado solado de acera</t>
  </si>
  <si>
    <t>Levantado firme base de hormigón</t>
  </si>
  <si>
    <t>Levantado de bordillo</t>
  </si>
  <si>
    <t>Demolición de muro</t>
  </si>
  <si>
    <t>Levantado adoquín</t>
  </si>
  <si>
    <t>Fresado</t>
  </si>
  <si>
    <t>Total 07.02.01.01</t>
  </si>
  <si>
    <t>Total 07.02.01</t>
  </si>
  <si>
    <t>07.02.02</t>
  </si>
  <si>
    <t>07.02.02.01</t>
  </si>
  <si>
    <t>Canon vertido mezclas bituminosas</t>
  </si>
  <si>
    <t>Deposición controlada en centro de clasificación y tratamiento o vertedero autorizado de RCD, de mezclas  bituminosas (17 03 02) resultantes de fresado de firmes asfálticos, medido sobre perfil.</t>
  </si>
  <si>
    <t>Levantado firme base hormigón medios mecanicos</t>
  </si>
  <si>
    <t>Total 07.02.02.01</t>
  </si>
  <si>
    <t>07.02.02.02</t>
  </si>
  <si>
    <t>Canon vertido residuos mezclados de construcción y demolición</t>
  </si>
  <si>
    <t>Deposición controlada en centro de clasificación y tratamiento o vertedero autorizado de RCD, de residuos mezclados de construcción y demolición Nivel II.</t>
  </si>
  <si>
    <t>Levantado adoquin</t>
  </si>
  <si>
    <t>Total 07.02.02.02</t>
  </si>
  <si>
    <t>Total 07.02.02</t>
  </si>
  <si>
    <t>Total 07.02</t>
  </si>
  <si>
    <t>07.03</t>
  </si>
  <si>
    <t>Residuos peligrosos</t>
  </si>
  <si>
    <t>07.03.01</t>
  </si>
  <si>
    <t>Gestión interna de varios tipos de residuos peligrosos</t>
  </si>
  <si>
    <t>Gestión interna de varios tipos de residuos peligrosos, incluida segregación in situ así como los medios auxiliares necesarios.</t>
  </si>
  <si>
    <t>Total 07.03.01</t>
  </si>
  <si>
    <t>07.03.02</t>
  </si>
  <si>
    <t>Carga, transporte y deposición de residuos peligrosos</t>
  </si>
  <si>
    <t>Carga, transporte y deposición controlada en vertedero autorizado de residuos peligrosos, así como los medios auxiliares necesarios.</t>
  </si>
  <si>
    <t>Total 07.03.02</t>
  </si>
  <si>
    <t>07.03.03</t>
  </si>
  <si>
    <t>t</t>
  </si>
  <si>
    <t>Canon vertido residuos peligrosos</t>
  </si>
  <si>
    <t>Deposición controlada en vertedero autorizado de residuos peligrosos.</t>
  </si>
  <si>
    <t>Total 07.03.03</t>
  </si>
  <si>
    <t>Total 07.03</t>
  </si>
  <si>
    <t>Total 07</t>
  </si>
  <si>
    <t>08</t>
  </si>
  <si>
    <t>SEGURIDAD Y SALUD</t>
  </si>
  <si>
    <t>08.01</t>
  </si>
  <si>
    <t>Seg. y Salud</t>
  </si>
  <si>
    <t>Total 08.01</t>
  </si>
  <si>
    <t>Total 08</t>
  </si>
  <si>
    <t>Total 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</si>
</sst>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9" formatCode="_-* #,##0.00_-;\-* #,##0.00_-;_-* &quot;-&quot;??_-;_-@_-"/>
  </numFmts>
  <fonts count="10" x14ac:knownFonts="1">
    <font>
      <sz val="11"/>
      <color theme="1"/>
      <name val="Aptos Narrow"/>
      <family val="2"/>
      <scheme val="minor"/>
    </font>
    <font>
      <sz val="11"/>
      <color theme="1"/>
      <name val="Aptos Narrow"/>
      <family val="2"/>
      <scheme val="minor"/>
    </font>
    <font>
      <b/>
      <sz val="10"/>
      <color theme="1"/>
      <name val="Aptos Narrow"/>
      <family val="2"/>
      <scheme val="minor"/>
    </font>
    <font>
      <b/>
      <sz val="14"/>
      <color theme="1"/>
      <name val="Aptos Narrow"/>
      <family val="2"/>
      <scheme val="minor"/>
    </font>
    <font>
      <b/>
      <sz val="9"/>
      <color indexed="81"/>
      <name val="Tahoma"/>
      <family val="2"/>
    </font>
    <font>
      <b/>
      <i/>
      <sz val="10"/>
      <color theme="1"/>
      <name val="Aptos Narrow"/>
      <family val="2"/>
      <scheme val="minor"/>
    </font>
    <font>
      <b/>
      <sz val="8"/>
      <color theme="1"/>
      <name val="Aptos Narrow"/>
      <family val="2"/>
      <scheme val="minor"/>
    </font>
    <font>
      <b/>
      <sz val="8"/>
      <color rgb="FFFF40FF"/>
      <name val="Aptos Narrow"/>
      <family val="2"/>
      <scheme val="minor"/>
    </font>
    <font>
      <sz val="8"/>
      <color theme="1"/>
      <name val="Aptos Narrow"/>
      <family val="2"/>
      <scheme val="minor"/>
    </font>
    <font>
      <sz val="8"/>
      <color rgb="FFFF40FF"/>
      <name val="Aptos Narrow"/>
      <family val="2"/>
      <scheme val="minor"/>
    </font>
  </fonts>
  <fills count="7">
    <fill>
      <patternFill patternType="none"/>
    </fill>
    <fill>
      <patternFill patternType="gray125"/>
    </fill>
    <fill>
      <patternFill patternType="solid">
        <fgColor rgb="FF98C7AF"/>
        <bgColor indexed="64"/>
      </patternFill>
    </fill>
    <fill>
      <patternFill patternType="solid">
        <fgColor rgb="FFFFEDDB"/>
        <bgColor indexed="64"/>
      </patternFill>
    </fill>
    <fill>
      <patternFill patternType="solid">
        <fgColor rgb="FFC0C0C0"/>
        <bgColor indexed="64"/>
      </patternFill>
    </fill>
    <fill>
      <patternFill patternType="solid">
        <fgColor rgb="FFACD1BE"/>
        <bgColor indexed="64"/>
      </patternFill>
    </fill>
    <fill>
      <patternFill patternType="solid">
        <fgColor rgb="FFBFDBCD"/>
        <bgColor indexed="64"/>
      </patternFill>
    </fill>
  </fills>
  <borders count="1">
    <border>
      <left/>
      <right/>
      <top/>
      <bottom/>
      <diagonal/>
    </border>
  </borders>
  <cellStyleXfs count="2">
    <xf numFmtId="0" fontId="0" fillId="0" borderId="0"/>
    <xf numFmtId="169" fontId="1" fillId="0" borderId="0" applyFont="0" applyFill="0" applyBorder="0" applyAlignment="0" applyProtection="0"/>
  </cellStyleXfs>
  <cellXfs count="35">
    <xf numFmtId="0" fontId="0" fillId="0" borderId="0" xfId="0"/>
    <xf numFmtId="0" fontId="2" fillId="0" borderId="0" xfId="0" applyFont="1" applyAlignment="1">
      <alignment vertical="top"/>
    </xf>
    <xf numFmtId="0" fontId="0" fillId="0" borderId="0" xfId="0" applyAlignment="1">
      <alignment vertical="top"/>
    </xf>
    <xf numFmtId="0" fontId="3" fillId="0" borderId="0" xfId="0" applyFont="1" applyAlignment="1">
      <alignment vertical="top"/>
    </xf>
    <xf numFmtId="0" fontId="5" fillId="0" borderId="0" xfId="0" applyFont="1" applyAlignment="1">
      <alignment vertical="top"/>
    </xf>
    <xf numFmtId="49" fontId="6" fillId="2" borderId="0" xfId="0" applyNumberFormat="1" applyFont="1" applyFill="1" applyAlignment="1">
      <alignment vertical="top"/>
    </xf>
    <xf numFmtId="0" fontId="6" fillId="2" borderId="0" xfId="0" applyFont="1" applyFill="1" applyAlignment="1">
      <alignment vertical="top"/>
    </xf>
    <xf numFmtId="3" fontId="7" fillId="2" borderId="0" xfId="0" applyNumberFormat="1" applyFont="1" applyFill="1" applyAlignment="1">
      <alignment vertical="top"/>
    </xf>
    <xf numFmtId="4" fontId="7" fillId="2" borderId="0" xfId="0" applyNumberFormat="1" applyFont="1" applyFill="1" applyAlignment="1">
      <alignment vertical="top"/>
    </xf>
    <xf numFmtId="49" fontId="8" fillId="3" borderId="0" xfId="0" applyNumberFormat="1" applyFont="1" applyFill="1" applyAlignment="1">
      <alignment vertical="top"/>
    </xf>
    <xf numFmtId="49" fontId="8" fillId="0" borderId="0" xfId="0" applyNumberFormat="1" applyFont="1" applyAlignment="1">
      <alignment vertical="top"/>
    </xf>
    <xf numFmtId="0" fontId="8" fillId="0" borderId="0" xfId="0" applyFont="1" applyAlignment="1">
      <alignment vertical="top"/>
    </xf>
    <xf numFmtId="4" fontId="9" fillId="0" borderId="0" xfId="0" applyNumberFormat="1" applyFont="1" applyAlignment="1">
      <alignment vertical="top"/>
    </xf>
    <xf numFmtId="49" fontId="8" fillId="0" borderId="0" xfId="0" applyNumberFormat="1" applyFont="1" applyAlignment="1">
      <alignment vertical="top" wrapText="1"/>
    </xf>
    <xf numFmtId="164" fontId="8" fillId="0" borderId="0" xfId="0" applyNumberFormat="1" applyFont="1" applyAlignment="1">
      <alignment vertical="top"/>
    </xf>
    <xf numFmtId="165" fontId="8" fillId="0" borderId="0" xfId="0" applyNumberFormat="1" applyFont="1" applyAlignment="1">
      <alignment vertical="top"/>
    </xf>
    <xf numFmtId="165" fontId="9" fillId="0" borderId="0" xfId="0" applyNumberFormat="1" applyFont="1" applyAlignment="1">
      <alignment vertical="top"/>
    </xf>
    <xf numFmtId="49" fontId="6" fillId="0" borderId="0" xfId="0" applyNumberFormat="1" applyFont="1" applyAlignment="1">
      <alignment vertical="top"/>
    </xf>
    <xf numFmtId="4" fontId="7" fillId="0" borderId="0" xfId="0" applyNumberFormat="1" applyFont="1" applyAlignment="1">
      <alignment vertical="top"/>
    </xf>
    <xf numFmtId="4" fontId="8" fillId="0" borderId="0" xfId="0" applyNumberFormat="1" applyFont="1" applyAlignment="1">
      <alignment vertical="top"/>
    </xf>
    <xf numFmtId="0" fontId="8" fillId="4" borderId="0" xfId="0" applyFont="1" applyFill="1" applyAlignment="1">
      <alignment vertical="top"/>
    </xf>
    <xf numFmtId="3" fontId="8" fillId="0" borderId="0" xfId="0" applyNumberFormat="1" applyFont="1" applyAlignment="1">
      <alignment vertical="top"/>
    </xf>
    <xf numFmtId="49" fontId="6" fillId="5" borderId="0" xfId="0" applyNumberFormat="1" applyFont="1" applyFill="1" applyAlignment="1">
      <alignment vertical="top"/>
    </xf>
    <xf numFmtId="0" fontId="6" fillId="5" borderId="0" xfId="0" applyFont="1" applyFill="1" applyAlignment="1">
      <alignment vertical="top"/>
    </xf>
    <xf numFmtId="4" fontId="7" fillId="5" borderId="0" xfId="0" applyNumberFormat="1" applyFont="1" applyFill="1" applyAlignment="1">
      <alignment vertical="top"/>
    </xf>
    <xf numFmtId="49" fontId="6" fillId="6" borderId="0" xfId="0" applyNumberFormat="1" applyFont="1" applyFill="1" applyAlignment="1">
      <alignment vertical="top"/>
    </xf>
    <xf numFmtId="0" fontId="6" fillId="6" borderId="0" xfId="0" applyFont="1" applyFill="1" applyAlignment="1">
      <alignment vertical="top"/>
    </xf>
    <xf numFmtId="4" fontId="7" fillId="6" borderId="0" xfId="0" applyNumberFormat="1" applyFont="1" applyFill="1" applyAlignment="1">
      <alignment vertical="top"/>
    </xf>
    <xf numFmtId="0" fontId="5" fillId="0" borderId="0" xfId="0" applyFont="1" applyAlignment="1">
      <alignment vertical="top" wrapText="1"/>
    </xf>
    <xf numFmtId="49" fontId="6" fillId="2" borderId="0" xfId="0" applyNumberFormat="1" applyFont="1" applyFill="1" applyAlignment="1">
      <alignment vertical="top" wrapText="1"/>
    </xf>
    <xf numFmtId="0" fontId="8" fillId="0" borderId="0" xfId="0" applyFont="1" applyAlignment="1">
      <alignment vertical="top" wrapText="1"/>
    </xf>
    <xf numFmtId="0" fontId="8" fillId="4" borderId="0" xfId="0" applyFont="1" applyFill="1" applyAlignment="1">
      <alignment vertical="top" wrapText="1"/>
    </xf>
    <xf numFmtId="49" fontId="6" fillId="5" borderId="0" xfId="0" applyNumberFormat="1" applyFont="1" applyFill="1" applyAlignment="1">
      <alignment vertical="top" wrapText="1"/>
    </xf>
    <xf numFmtId="49" fontId="6" fillId="6" borderId="0" xfId="0" applyNumberFormat="1" applyFont="1" applyFill="1" applyAlignment="1">
      <alignment vertical="top" wrapText="1"/>
    </xf>
    <xf numFmtId="169" fontId="9" fillId="0" borderId="0" xfId="1" applyFont="1" applyAlignment="1">
      <alignment vertical="top"/>
    </xf>
  </cellXfs>
  <cellStyles count="2">
    <cellStyle name="Millares 2" xfId="1" xr:uid="{14C543D0-E53A-424C-8259-8AA2F8EF758F}"/>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EEB3BC-D276-4768-A937-3C279738E293}">
  <dimension ref="A1:N1268"/>
  <sheetViews>
    <sheetView tabSelected="1" workbookViewId="0">
      <pane xSplit="4" ySplit="3" topLeftCell="E4" activePane="bottomRight" state="frozen"/>
      <selection pane="topRight" activeCell="E1" sqref="E1"/>
      <selection pane="bottomLeft" activeCell="A4" sqref="A4"/>
      <selection pane="bottomRight" activeCell="O6" sqref="O6"/>
    </sheetView>
  </sheetViews>
  <sheetFormatPr baseColWidth="10" defaultRowHeight="14.4" x14ac:dyDescent="0.3"/>
  <cols>
    <col min="1" max="1" width="8" bestFit="1" customWidth="1"/>
    <col min="2" max="2" width="5.88671875" bestFit="1" customWidth="1"/>
    <col min="3" max="3" width="3.88671875" bestFit="1" customWidth="1"/>
    <col min="4" max="4" width="33.109375" customWidth="1"/>
    <col min="5" max="5" width="38.44140625" bestFit="1" customWidth="1"/>
    <col min="6" max="6" width="11.21875" bestFit="1" customWidth="1"/>
    <col min="7" max="7" width="8.44140625" bestFit="1" customWidth="1"/>
    <col min="8" max="8" width="8.109375" bestFit="1" customWidth="1"/>
    <col min="9" max="9" width="6.33203125" bestFit="1" customWidth="1"/>
    <col min="10" max="10" width="11.21875" bestFit="1" customWidth="1"/>
    <col min="11" max="11" width="8.33203125" bestFit="1" customWidth="1"/>
    <col min="12" max="12" width="7.6640625" hidden="1" customWidth="1"/>
    <col min="13" max="13" width="7.6640625" customWidth="1"/>
    <col min="14" max="14" width="8.21875" bestFit="1" customWidth="1"/>
  </cols>
  <sheetData>
    <row r="1" spans="1:14" x14ac:dyDescent="0.3">
      <c r="A1" s="1">
        <v>0</v>
      </c>
      <c r="B1" s="2"/>
      <c r="C1" s="2"/>
      <c r="D1" s="2"/>
      <c r="E1" s="2"/>
      <c r="F1" s="2"/>
      <c r="G1" s="2"/>
      <c r="H1" s="2"/>
      <c r="I1" s="2"/>
      <c r="J1" s="2"/>
      <c r="K1" s="2"/>
      <c r="L1" s="2"/>
      <c r="M1" s="2"/>
      <c r="N1" s="2"/>
    </row>
    <row r="2" spans="1:14" ht="18" x14ac:dyDescent="0.3">
      <c r="A2" s="3" t="s">
        <v>0</v>
      </c>
      <c r="B2" s="2"/>
      <c r="C2" s="2"/>
      <c r="D2" s="2"/>
      <c r="E2" s="2"/>
      <c r="F2" s="2"/>
      <c r="G2" s="2"/>
      <c r="H2" s="2"/>
      <c r="I2" s="2"/>
      <c r="J2" s="2"/>
      <c r="K2" s="2"/>
      <c r="L2" s="2"/>
      <c r="M2" s="2"/>
      <c r="N2" s="2"/>
    </row>
    <row r="3" spans="1:14" x14ac:dyDescent="0.3">
      <c r="A3" s="4" t="s">
        <v>1</v>
      </c>
      <c r="B3" s="4" t="s">
        <v>2</v>
      </c>
      <c r="C3" s="4" t="s">
        <v>3</v>
      </c>
      <c r="D3" s="28" t="s">
        <v>4</v>
      </c>
      <c r="E3" s="4" t="s">
        <v>5</v>
      </c>
      <c r="F3" s="4" t="s">
        <v>6</v>
      </c>
      <c r="G3" s="4" t="s">
        <v>7</v>
      </c>
      <c r="H3" s="4" t="s">
        <v>8</v>
      </c>
      <c r="I3" s="4" t="s">
        <v>9</v>
      </c>
      <c r="J3" s="4" t="s">
        <v>10</v>
      </c>
      <c r="K3" s="4" t="s">
        <v>11</v>
      </c>
      <c r="M3" s="4" t="s">
        <v>12</v>
      </c>
      <c r="N3" s="4" t="s">
        <v>13</v>
      </c>
    </row>
    <row r="4" spans="1:14" x14ac:dyDescent="0.3">
      <c r="A4" s="5" t="s">
        <v>14</v>
      </c>
      <c r="B4" s="5" t="s">
        <v>15</v>
      </c>
      <c r="C4" s="5" t="s">
        <v>16</v>
      </c>
      <c r="D4" s="29" t="s">
        <v>17</v>
      </c>
      <c r="E4" s="6"/>
      <c r="F4" s="6"/>
      <c r="G4" s="6"/>
      <c r="H4" s="6"/>
      <c r="I4" s="6"/>
      <c r="J4" s="6"/>
      <c r="K4" s="7">
        <f>K104</f>
        <v>1</v>
      </c>
      <c r="M4" s="8">
        <f>M104</f>
        <v>19919.36</v>
      </c>
      <c r="N4" s="8">
        <f>N104</f>
        <v>19919.36</v>
      </c>
    </row>
    <row r="5" spans="1:14" ht="21.6" x14ac:dyDescent="0.3">
      <c r="A5" s="9" t="s">
        <v>18</v>
      </c>
      <c r="B5" s="10" t="s">
        <v>19</v>
      </c>
      <c r="C5" s="10" t="s">
        <v>20</v>
      </c>
      <c r="D5" s="13" t="s">
        <v>21</v>
      </c>
      <c r="E5" s="11"/>
      <c r="F5" s="11"/>
      <c r="G5" s="11"/>
      <c r="H5" s="11"/>
      <c r="I5" s="11"/>
      <c r="J5" s="11"/>
      <c r="K5" s="12">
        <f>K9</f>
        <v>4</v>
      </c>
      <c r="L5" s="12">
        <f>L9</f>
        <v>32.97</v>
      </c>
      <c r="M5" s="34">
        <f>ROUND(L5*1.06,2)</f>
        <v>34.950000000000003</v>
      </c>
      <c r="N5" s="12">
        <f>N9</f>
        <v>139.80000000000001</v>
      </c>
    </row>
    <row r="6" spans="1:14" ht="97.2" x14ac:dyDescent="0.3">
      <c r="A6" s="11"/>
      <c r="B6" s="11"/>
      <c r="C6" s="11"/>
      <c r="D6" s="13" t="s">
        <v>22</v>
      </c>
      <c r="E6" s="11"/>
      <c r="F6" s="11"/>
      <c r="G6" s="11"/>
      <c r="H6" s="11"/>
      <c r="I6" s="11"/>
      <c r="J6" s="11"/>
      <c r="K6" s="11"/>
      <c r="L6" s="11"/>
      <c r="M6" s="11"/>
      <c r="N6" s="11"/>
    </row>
    <row r="7" spans="1:14" x14ac:dyDescent="0.3">
      <c r="A7" s="11"/>
      <c r="B7" s="11"/>
      <c r="C7" s="11"/>
      <c r="D7" s="30"/>
      <c r="E7" s="10" t="s">
        <v>23</v>
      </c>
      <c r="F7" s="14">
        <v>3</v>
      </c>
      <c r="G7" s="15">
        <v>0</v>
      </c>
      <c r="H7" s="15">
        <v>0</v>
      </c>
      <c r="I7" s="15">
        <v>0</v>
      </c>
      <c r="J7" s="16">
        <f>OR(F7&lt;&gt;0,G7&lt;&gt;0,H7&lt;&gt;0,I7&lt;&gt;0)*(F7 + (F7 = 0))*(G7 + (G7 = 0))*(H7 + (H7 = 0))*(I7 + (I7 = 0))</f>
        <v>3</v>
      </c>
      <c r="K7" s="11"/>
      <c r="L7" s="11"/>
      <c r="M7" s="11"/>
      <c r="N7" s="11"/>
    </row>
    <row r="8" spans="1:14" x14ac:dyDescent="0.3">
      <c r="A8" s="11"/>
      <c r="B8" s="11"/>
      <c r="C8" s="11"/>
      <c r="D8" s="30"/>
      <c r="E8" s="10" t="s">
        <v>24</v>
      </c>
      <c r="F8" s="14">
        <v>1</v>
      </c>
      <c r="G8" s="15">
        <v>0</v>
      </c>
      <c r="H8" s="15">
        <v>0</v>
      </c>
      <c r="I8" s="15">
        <v>0</v>
      </c>
      <c r="J8" s="16">
        <f>OR(F8&lt;&gt;0,G8&lt;&gt;0,H8&lt;&gt;0,I8&lt;&gt;0)*(F8 + (F8 = 0))*(G8 + (G8 = 0))*(H8 + (H8 = 0))*(I8 + (I8 = 0))</f>
        <v>1</v>
      </c>
      <c r="K8" s="11"/>
      <c r="L8" s="11"/>
      <c r="M8" s="11"/>
      <c r="N8" s="11"/>
    </row>
    <row r="9" spans="1:14" x14ac:dyDescent="0.3">
      <c r="A9" s="11"/>
      <c r="B9" s="11"/>
      <c r="C9" s="11"/>
      <c r="D9" s="30"/>
      <c r="E9" s="11"/>
      <c r="F9" s="11"/>
      <c r="G9" s="11"/>
      <c r="H9" s="11"/>
      <c r="I9" s="11"/>
      <c r="J9" s="17" t="s">
        <v>25</v>
      </c>
      <c r="K9" s="18">
        <f>SUM(J7:J8)</f>
        <v>4</v>
      </c>
      <c r="L9" s="19">
        <v>32.97</v>
      </c>
      <c r="M9" s="34">
        <f>ROUND(L9*1.06,2)</f>
        <v>34.950000000000003</v>
      </c>
      <c r="N9" s="18">
        <f>ROUND(K9*M9,2)</f>
        <v>139.80000000000001</v>
      </c>
    </row>
    <row r="10" spans="1:14" ht="1.05" customHeight="1" x14ac:dyDescent="0.3">
      <c r="A10" s="20"/>
      <c r="B10" s="20"/>
      <c r="C10" s="20"/>
      <c r="D10" s="31"/>
      <c r="E10" s="20"/>
      <c r="F10" s="20"/>
      <c r="G10" s="20"/>
      <c r="H10" s="20"/>
      <c r="I10" s="20"/>
      <c r="J10" s="20"/>
      <c r="K10" s="20"/>
      <c r="L10" s="20"/>
      <c r="M10" s="20"/>
      <c r="N10" s="20"/>
    </row>
    <row r="11" spans="1:14" x14ac:dyDescent="0.3">
      <c r="A11" s="9" t="s">
        <v>26</v>
      </c>
      <c r="B11" s="10" t="s">
        <v>19</v>
      </c>
      <c r="C11" s="10" t="s">
        <v>20</v>
      </c>
      <c r="D11" s="13" t="s">
        <v>27</v>
      </c>
      <c r="E11" s="11"/>
      <c r="F11" s="11"/>
      <c r="G11" s="11"/>
      <c r="H11" s="11"/>
      <c r="I11" s="11"/>
      <c r="J11" s="11"/>
      <c r="K11" s="12">
        <f>K15</f>
        <v>2</v>
      </c>
      <c r="L11" s="12">
        <f>L15</f>
        <v>282.83</v>
      </c>
      <c r="M11" s="34">
        <f>ROUND(L11*1.06,2)</f>
        <v>299.8</v>
      </c>
      <c r="N11" s="12">
        <f>N15</f>
        <v>599.6</v>
      </c>
    </row>
    <row r="12" spans="1:14" ht="75.599999999999994" x14ac:dyDescent="0.3">
      <c r="A12" s="11"/>
      <c r="B12" s="11"/>
      <c r="C12" s="11"/>
      <c r="D12" s="13" t="s">
        <v>28</v>
      </c>
      <c r="E12" s="11"/>
      <c r="F12" s="11"/>
      <c r="G12" s="11"/>
      <c r="H12" s="11"/>
      <c r="I12" s="11"/>
      <c r="J12" s="11"/>
      <c r="K12" s="11"/>
      <c r="L12" s="11"/>
      <c r="M12" s="11"/>
      <c r="N12" s="11"/>
    </row>
    <row r="13" spans="1:14" x14ac:dyDescent="0.3">
      <c r="A13" s="11"/>
      <c r="B13" s="11"/>
      <c r="C13" s="11"/>
      <c r="D13" s="30"/>
      <c r="E13" s="10" t="s">
        <v>29</v>
      </c>
      <c r="F13" s="14">
        <v>1</v>
      </c>
      <c r="G13" s="15">
        <v>0</v>
      </c>
      <c r="H13" s="15">
        <v>0</v>
      </c>
      <c r="I13" s="15">
        <v>0</v>
      </c>
      <c r="J13" s="16">
        <f>OR(F13&lt;&gt;0,G13&lt;&gt;0,H13&lt;&gt;0,I13&lt;&gt;0)*(F13 + (F13 = 0))*(G13 + (G13 = 0))*(H13 + (H13 = 0))*(I13 + (I13 = 0))</f>
        <v>1</v>
      </c>
      <c r="K13" s="11"/>
      <c r="L13" s="11"/>
      <c r="M13" s="11"/>
      <c r="N13" s="11"/>
    </row>
    <row r="14" spans="1:14" x14ac:dyDescent="0.3">
      <c r="A14" s="11"/>
      <c r="B14" s="11"/>
      <c r="C14" s="11"/>
      <c r="D14" s="30"/>
      <c r="E14" s="10" t="s">
        <v>30</v>
      </c>
      <c r="F14" s="14">
        <v>1</v>
      </c>
      <c r="G14" s="15">
        <v>0</v>
      </c>
      <c r="H14" s="15">
        <v>0</v>
      </c>
      <c r="I14" s="15">
        <v>0</v>
      </c>
      <c r="J14" s="16">
        <f>OR(F14&lt;&gt;0,G14&lt;&gt;0,H14&lt;&gt;0,I14&lt;&gt;0)*(F14 + (F14 = 0))*(G14 + (G14 = 0))*(H14 + (H14 = 0))*(I14 + (I14 = 0))</f>
        <v>1</v>
      </c>
      <c r="K14" s="11"/>
      <c r="L14" s="11"/>
      <c r="M14" s="11"/>
      <c r="N14" s="11"/>
    </row>
    <row r="15" spans="1:14" x14ac:dyDescent="0.3">
      <c r="A15" s="11"/>
      <c r="B15" s="11"/>
      <c r="C15" s="11"/>
      <c r="D15" s="30"/>
      <c r="E15" s="11"/>
      <c r="F15" s="11"/>
      <c r="G15" s="11"/>
      <c r="H15" s="11"/>
      <c r="I15" s="11"/>
      <c r="J15" s="17" t="s">
        <v>31</v>
      </c>
      <c r="K15" s="18">
        <f>SUM(J13:J14)</f>
        <v>2</v>
      </c>
      <c r="L15" s="19">
        <v>282.83</v>
      </c>
      <c r="M15" s="34">
        <f>ROUND(L15*1.06,2)</f>
        <v>299.8</v>
      </c>
      <c r="N15" s="18">
        <f>ROUND(K15*M15,2)</f>
        <v>599.6</v>
      </c>
    </row>
    <row r="16" spans="1:14" ht="1.05" customHeight="1" x14ac:dyDescent="0.3">
      <c r="A16" s="20"/>
      <c r="B16" s="20"/>
      <c r="C16" s="20"/>
      <c r="D16" s="31"/>
      <c r="E16" s="20"/>
      <c r="F16" s="20"/>
      <c r="G16" s="20"/>
      <c r="H16" s="20"/>
      <c r="I16" s="20"/>
      <c r="J16" s="20"/>
      <c r="K16" s="20"/>
      <c r="L16" s="20"/>
      <c r="M16" s="20"/>
      <c r="N16" s="20"/>
    </row>
    <row r="17" spans="1:14" x14ac:dyDescent="0.3">
      <c r="A17" s="9" t="s">
        <v>32</v>
      </c>
      <c r="B17" s="10" t="s">
        <v>19</v>
      </c>
      <c r="C17" s="10" t="s">
        <v>20</v>
      </c>
      <c r="D17" s="13" t="s">
        <v>33</v>
      </c>
      <c r="E17" s="11"/>
      <c r="F17" s="11"/>
      <c r="G17" s="11"/>
      <c r="H17" s="11"/>
      <c r="I17" s="11"/>
      <c r="J17" s="11"/>
      <c r="K17" s="12">
        <f>K20</f>
        <v>1</v>
      </c>
      <c r="L17" s="12">
        <f>L20</f>
        <v>13.21</v>
      </c>
      <c r="M17" s="34">
        <f>ROUND(L17*1.06,2)</f>
        <v>14</v>
      </c>
      <c r="N17" s="12">
        <f>N20</f>
        <v>14</v>
      </c>
    </row>
    <row r="18" spans="1:14" ht="43.2" x14ac:dyDescent="0.3">
      <c r="A18" s="11"/>
      <c r="B18" s="11"/>
      <c r="C18" s="11"/>
      <c r="D18" s="13" t="s">
        <v>34</v>
      </c>
      <c r="E18" s="11"/>
      <c r="F18" s="11"/>
      <c r="G18" s="11"/>
      <c r="H18" s="11"/>
      <c r="I18" s="11"/>
      <c r="J18" s="11"/>
      <c r="K18" s="11"/>
      <c r="L18" s="11"/>
      <c r="M18" s="11"/>
      <c r="N18" s="11"/>
    </row>
    <row r="19" spans="1:14" x14ac:dyDescent="0.3">
      <c r="A19" s="11"/>
      <c r="B19" s="11"/>
      <c r="C19" s="11"/>
      <c r="D19" s="30"/>
      <c r="E19" s="10" t="s">
        <v>35</v>
      </c>
      <c r="F19" s="14">
        <v>1</v>
      </c>
      <c r="G19" s="19">
        <v>0</v>
      </c>
      <c r="H19" s="19">
        <v>0</v>
      </c>
      <c r="I19" s="19">
        <v>0</v>
      </c>
      <c r="J19" s="12">
        <f>OR(F19&lt;&gt;0,G19&lt;&gt;0,H19&lt;&gt;0,I19&lt;&gt;0)*(F19 + (F19 = 0))*(G19 + (G19 = 0))*(H19 + (H19 = 0))*(I19 + (I19 = 0))</f>
        <v>1</v>
      </c>
      <c r="K19" s="11"/>
      <c r="L19" s="11"/>
      <c r="M19" s="11"/>
      <c r="N19" s="11"/>
    </row>
    <row r="20" spans="1:14" x14ac:dyDescent="0.3">
      <c r="A20" s="11"/>
      <c r="B20" s="11"/>
      <c r="C20" s="11"/>
      <c r="D20" s="30"/>
      <c r="E20" s="11"/>
      <c r="F20" s="11"/>
      <c r="G20" s="11"/>
      <c r="H20" s="11"/>
      <c r="I20" s="11"/>
      <c r="J20" s="17" t="s">
        <v>36</v>
      </c>
      <c r="K20" s="18">
        <f>J19</f>
        <v>1</v>
      </c>
      <c r="L20" s="19">
        <v>13.21</v>
      </c>
      <c r="M20" s="34">
        <f>ROUND(L20*1.06,2)</f>
        <v>14</v>
      </c>
      <c r="N20" s="18">
        <f>ROUND(K20*M20,2)</f>
        <v>14</v>
      </c>
    </row>
    <row r="21" spans="1:14" ht="1.05" customHeight="1" x14ac:dyDescent="0.3">
      <c r="A21" s="20"/>
      <c r="B21" s="20"/>
      <c r="C21" s="20"/>
      <c r="D21" s="31"/>
      <c r="E21" s="20"/>
      <c r="F21" s="20"/>
      <c r="G21" s="20"/>
      <c r="H21" s="20"/>
      <c r="I21" s="20"/>
      <c r="J21" s="20"/>
      <c r="K21" s="20"/>
      <c r="L21" s="20"/>
      <c r="M21" s="20"/>
      <c r="N21" s="20"/>
    </row>
    <row r="22" spans="1:14" ht="21.6" x14ac:dyDescent="0.3">
      <c r="A22" s="9" t="s">
        <v>37</v>
      </c>
      <c r="B22" s="10" t="s">
        <v>19</v>
      </c>
      <c r="C22" s="10" t="s">
        <v>38</v>
      </c>
      <c r="D22" s="13" t="s">
        <v>39</v>
      </c>
      <c r="E22" s="11"/>
      <c r="F22" s="11"/>
      <c r="G22" s="11"/>
      <c r="H22" s="11"/>
      <c r="I22" s="11"/>
      <c r="J22" s="11"/>
      <c r="K22" s="12">
        <f>K30</f>
        <v>66.62</v>
      </c>
      <c r="L22" s="12">
        <f>L30</f>
        <v>8.4</v>
      </c>
      <c r="M22" s="34">
        <f>ROUND(L22*1.06,2)</f>
        <v>8.9</v>
      </c>
      <c r="N22" s="12">
        <f>N30</f>
        <v>592.91999999999996</v>
      </c>
    </row>
    <row r="23" spans="1:14" ht="54" x14ac:dyDescent="0.3">
      <c r="A23" s="11"/>
      <c r="B23" s="11"/>
      <c r="C23" s="11"/>
      <c r="D23" s="13" t="s">
        <v>40</v>
      </c>
      <c r="E23" s="11"/>
      <c r="F23" s="11"/>
      <c r="G23" s="11"/>
      <c r="H23" s="11"/>
      <c r="I23" s="11"/>
      <c r="J23" s="11"/>
      <c r="K23" s="11"/>
      <c r="L23" s="11"/>
      <c r="M23" s="11"/>
      <c r="N23" s="11"/>
    </row>
    <row r="24" spans="1:14" x14ac:dyDescent="0.3">
      <c r="A24" s="11"/>
      <c r="B24" s="11"/>
      <c r="C24" s="11"/>
      <c r="D24" s="30"/>
      <c r="E24" s="10" t="s">
        <v>41</v>
      </c>
      <c r="F24" s="14"/>
      <c r="G24" s="15"/>
      <c r="H24" s="15"/>
      <c r="I24" s="15"/>
      <c r="J24" s="16">
        <f>OR(F24&lt;&gt;0,G24&lt;&gt;0,H24&lt;&gt;0,I24&lt;&gt;0)*(F24 + (F24 = 0))*(G24 + (G24 = 0))*(H24 + (H24 = 0))*(I24 + (I24 = 0))</f>
        <v>0</v>
      </c>
      <c r="K24" s="11"/>
      <c r="L24" s="11"/>
      <c r="M24" s="11"/>
      <c r="N24" s="11"/>
    </row>
    <row r="25" spans="1:14" x14ac:dyDescent="0.3">
      <c r="A25" s="11"/>
      <c r="B25" s="11"/>
      <c r="C25" s="11"/>
      <c r="D25" s="30"/>
      <c r="E25" s="10" t="s">
        <v>35</v>
      </c>
      <c r="F25" s="14">
        <v>1</v>
      </c>
      <c r="G25" s="15">
        <v>25</v>
      </c>
      <c r="H25" s="15">
        <v>0</v>
      </c>
      <c r="I25" s="15">
        <v>0</v>
      </c>
      <c r="J25" s="16">
        <f>OR(F25&lt;&gt;0,G25&lt;&gt;0,H25&lt;&gt;0,I25&lt;&gt;0)*(F25 + (F25 = 0))*(G25 + (G25 = 0))*(H25 + (H25 = 0))*(I25 + (I25 = 0))</f>
        <v>25</v>
      </c>
      <c r="K25" s="11"/>
      <c r="L25" s="11"/>
      <c r="M25" s="11"/>
      <c r="N25" s="11"/>
    </row>
    <row r="26" spans="1:14" x14ac:dyDescent="0.3">
      <c r="A26" s="11"/>
      <c r="B26" s="11"/>
      <c r="C26" s="11"/>
      <c r="D26" s="30"/>
      <c r="E26" s="10" t="s">
        <v>16</v>
      </c>
      <c r="F26" s="14">
        <v>1</v>
      </c>
      <c r="G26" s="15">
        <v>17</v>
      </c>
      <c r="H26" s="15">
        <v>0</v>
      </c>
      <c r="I26" s="15">
        <v>0</v>
      </c>
      <c r="J26" s="16">
        <f>OR(F26&lt;&gt;0,G26&lt;&gt;0,H26&lt;&gt;0,I26&lt;&gt;0)*(F26 + (F26 = 0))*(G26 + (G26 = 0))*(H26 + (H26 = 0))*(I26 + (I26 = 0))</f>
        <v>17</v>
      </c>
      <c r="K26" s="11"/>
      <c r="L26" s="11"/>
      <c r="M26" s="11"/>
      <c r="N26" s="11"/>
    </row>
    <row r="27" spans="1:14" x14ac:dyDescent="0.3">
      <c r="A27" s="11"/>
      <c r="B27" s="11"/>
      <c r="C27" s="11"/>
      <c r="D27" s="30"/>
      <c r="E27" s="10" t="s">
        <v>42</v>
      </c>
      <c r="F27" s="14">
        <v>1</v>
      </c>
      <c r="G27" s="15">
        <v>2.15</v>
      </c>
      <c r="H27" s="15">
        <v>6.9</v>
      </c>
      <c r="I27" s="15">
        <v>0</v>
      </c>
      <c r="J27" s="16">
        <f>OR(F27&lt;&gt;0,G27&lt;&gt;0,H27&lt;&gt;0,I27&lt;&gt;0)*(F27 + (F27 = 0))*(G27 + (G27 = 0))*(H27 + (H27 = 0))*(I27 + (I27 = 0))</f>
        <v>14.835000000000001</v>
      </c>
      <c r="K27" s="11"/>
      <c r="L27" s="11"/>
      <c r="M27" s="11"/>
      <c r="N27" s="11"/>
    </row>
    <row r="28" spans="1:14" x14ac:dyDescent="0.3">
      <c r="A28" s="11"/>
      <c r="B28" s="11"/>
      <c r="C28" s="11"/>
      <c r="D28" s="30"/>
      <c r="E28" s="10" t="s">
        <v>16</v>
      </c>
      <c r="F28" s="14">
        <v>0</v>
      </c>
      <c r="G28" s="15">
        <v>6.78</v>
      </c>
      <c r="H28" s="15">
        <v>0</v>
      </c>
      <c r="I28" s="15">
        <v>0</v>
      </c>
      <c r="J28" s="16">
        <f>OR(F28&lt;&gt;0,G28&lt;&gt;0,H28&lt;&gt;0,I28&lt;&gt;0)*(F28 + (F28 = 0))*(G28 + (G28 = 0))*(H28 + (H28 = 0))*(I28 + (I28 = 0))</f>
        <v>6.78</v>
      </c>
      <c r="K28" s="11"/>
      <c r="L28" s="11"/>
      <c r="M28" s="11"/>
      <c r="N28" s="11"/>
    </row>
    <row r="29" spans="1:14" x14ac:dyDescent="0.3">
      <c r="A29" s="11"/>
      <c r="B29" s="11"/>
      <c r="C29" s="11"/>
      <c r="D29" s="30"/>
      <c r="E29" s="10" t="s">
        <v>16</v>
      </c>
      <c r="F29" s="14">
        <v>0</v>
      </c>
      <c r="G29" s="15">
        <v>3</v>
      </c>
      <c r="H29" s="15">
        <v>0</v>
      </c>
      <c r="I29" s="15">
        <v>0</v>
      </c>
      <c r="J29" s="16">
        <f>OR(F29&lt;&gt;0,G29&lt;&gt;0,H29&lt;&gt;0,I29&lt;&gt;0)*(F29 + (F29 = 0))*(G29 + (G29 = 0))*(H29 + (H29 = 0))*(I29 + (I29 = 0))</f>
        <v>3</v>
      </c>
      <c r="K29" s="11"/>
      <c r="L29" s="11"/>
      <c r="M29" s="11"/>
      <c r="N29" s="11"/>
    </row>
    <row r="30" spans="1:14" x14ac:dyDescent="0.3">
      <c r="A30" s="11"/>
      <c r="B30" s="11"/>
      <c r="C30" s="11"/>
      <c r="D30" s="30"/>
      <c r="E30" s="11"/>
      <c r="F30" s="11"/>
      <c r="G30" s="11"/>
      <c r="H30" s="11"/>
      <c r="I30" s="11"/>
      <c r="J30" s="17" t="s">
        <v>43</v>
      </c>
      <c r="K30" s="18">
        <f>SUM(J24:J29)</f>
        <v>66.62</v>
      </c>
      <c r="L30" s="19">
        <v>8.4</v>
      </c>
      <c r="M30" s="34">
        <f>ROUND(L30*1.06,2)</f>
        <v>8.9</v>
      </c>
      <c r="N30" s="18">
        <f>ROUND(K30*M30,2)</f>
        <v>592.91999999999996</v>
      </c>
    </row>
    <row r="31" spans="1:14" ht="1.05" customHeight="1" x14ac:dyDescent="0.3">
      <c r="A31" s="20"/>
      <c r="B31" s="20"/>
      <c r="C31" s="20"/>
      <c r="D31" s="31"/>
      <c r="E31" s="20"/>
      <c r="F31" s="20"/>
      <c r="G31" s="20"/>
      <c r="H31" s="20"/>
      <c r="I31" s="20"/>
      <c r="J31" s="20"/>
      <c r="K31" s="20"/>
      <c r="L31" s="20"/>
      <c r="M31" s="20"/>
      <c r="N31" s="20"/>
    </row>
    <row r="32" spans="1:14" x14ac:dyDescent="0.3">
      <c r="A32" s="9" t="s">
        <v>44</v>
      </c>
      <c r="B32" s="10" t="s">
        <v>19</v>
      </c>
      <c r="C32" s="10" t="s">
        <v>45</v>
      </c>
      <c r="D32" s="13" t="s">
        <v>46</v>
      </c>
      <c r="E32" s="11"/>
      <c r="F32" s="11"/>
      <c r="G32" s="11"/>
      <c r="H32" s="11"/>
      <c r="I32" s="11"/>
      <c r="J32" s="11"/>
      <c r="K32" s="12">
        <f>K37</f>
        <v>103.92</v>
      </c>
      <c r="L32" s="12">
        <f>L37</f>
        <v>30.6</v>
      </c>
      <c r="M32" s="34">
        <f>ROUND(L32*1.06,2)</f>
        <v>32.44</v>
      </c>
      <c r="N32" s="12">
        <f>N37</f>
        <v>3371.16</v>
      </c>
    </row>
    <row r="33" spans="1:14" ht="43.2" x14ac:dyDescent="0.3">
      <c r="A33" s="11"/>
      <c r="B33" s="11"/>
      <c r="C33" s="11"/>
      <c r="D33" s="13" t="s">
        <v>47</v>
      </c>
      <c r="E33" s="11"/>
      <c r="F33" s="11"/>
      <c r="G33" s="11"/>
      <c r="H33" s="11"/>
      <c r="I33" s="11"/>
      <c r="J33" s="11"/>
      <c r="K33" s="11"/>
      <c r="L33" s="11"/>
      <c r="M33" s="11"/>
      <c r="N33" s="11"/>
    </row>
    <row r="34" spans="1:14" x14ac:dyDescent="0.3">
      <c r="A34" s="11"/>
      <c r="B34" s="11"/>
      <c r="C34" s="11"/>
      <c r="D34" s="30"/>
      <c r="E34" s="10" t="s">
        <v>48</v>
      </c>
      <c r="F34" s="14">
        <v>1</v>
      </c>
      <c r="G34" s="15">
        <v>242</v>
      </c>
      <c r="H34" s="15">
        <v>0</v>
      </c>
      <c r="I34" s="15">
        <v>0.2</v>
      </c>
      <c r="J34" s="16">
        <f>OR(F34&lt;&gt;0,G34&lt;&gt;0,H34&lt;&gt;0,I34&lt;&gt;0)*(F34 + (F34 = 0))*(G34 + (G34 = 0))*(H34 + (H34 = 0))*(I34 + (I34 = 0))</f>
        <v>48.4</v>
      </c>
      <c r="K34" s="11"/>
      <c r="L34" s="11"/>
      <c r="M34" s="11"/>
      <c r="N34" s="11"/>
    </row>
    <row r="35" spans="1:14" x14ac:dyDescent="0.3">
      <c r="A35" s="11"/>
      <c r="B35" s="11"/>
      <c r="C35" s="11"/>
      <c r="D35" s="30"/>
      <c r="E35" s="10" t="s">
        <v>49</v>
      </c>
      <c r="F35" s="14">
        <v>-1</v>
      </c>
      <c r="G35" s="15">
        <v>11.17</v>
      </c>
      <c r="H35" s="15">
        <v>4.5999999999999996</v>
      </c>
      <c r="I35" s="15">
        <v>0.2</v>
      </c>
      <c r="J35" s="16">
        <f>OR(F35&lt;&gt;0,G35&lt;&gt;0,H35&lt;&gt;0,I35&lt;&gt;0)*(F35 + (F35 = 0))*(G35 + (G35 = 0))*(H35 + (H35 = 0))*(I35 + (I35 = 0))</f>
        <v>-10.276</v>
      </c>
      <c r="K35" s="11"/>
      <c r="L35" s="11"/>
      <c r="M35" s="11"/>
      <c r="N35" s="11"/>
    </row>
    <row r="36" spans="1:14" x14ac:dyDescent="0.3">
      <c r="A36" s="11"/>
      <c r="B36" s="11"/>
      <c r="C36" s="11"/>
      <c r="D36" s="30"/>
      <c r="E36" s="10" t="s">
        <v>50</v>
      </c>
      <c r="F36" s="14">
        <v>1</v>
      </c>
      <c r="G36" s="15">
        <v>329</v>
      </c>
      <c r="H36" s="15">
        <v>0</v>
      </c>
      <c r="I36" s="15">
        <v>0.2</v>
      </c>
      <c r="J36" s="16">
        <f>OR(F36&lt;&gt;0,G36&lt;&gt;0,H36&lt;&gt;0,I36&lt;&gt;0)*(F36 + (F36 = 0))*(G36 + (G36 = 0))*(H36 + (H36 = 0))*(I36 + (I36 = 0))</f>
        <v>65.8</v>
      </c>
      <c r="K36" s="11"/>
      <c r="L36" s="11"/>
      <c r="M36" s="11"/>
      <c r="N36" s="11"/>
    </row>
    <row r="37" spans="1:14" x14ac:dyDescent="0.3">
      <c r="A37" s="11"/>
      <c r="B37" s="11"/>
      <c r="C37" s="11"/>
      <c r="D37" s="30"/>
      <c r="E37" s="11"/>
      <c r="F37" s="11"/>
      <c r="G37" s="11"/>
      <c r="H37" s="11"/>
      <c r="I37" s="11"/>
      <c r="J37" s="17" t="s">
        <v>51</v>
      </c>
      <c r="K37" s="18">
        <f>SUM(J34:J36)</f>
        <v>103.92</v>
      </c>
      <c r="L37" s="19">
        <v>30.6</v>
      </c>
      <c r="M37" s="34">
        <f>ROUND(L37*1.06,2)</f>
        <v>32.44</v>
      </c>
      <c r="N37" s="18">
        <f>ROUND(K37*M37,2)</f>
        <v>3371.16</v>
      </c>
    </row>
    <row r="38" spans="1:14" ht="1.05" customHeight="1" x14ac:dyDescent="0.3">
      <c r="A38" s="20"/>
      <c r="B38" s="20"/>
      <c r="C38" s="20"/>
      <c r="D38" s="31"/>
      <c r="E38" s="20"/>
      <c r="F38" s="20"/>
      <c r="G38" s="20"/>
      <c r="H38" s="20"/>
      <c r="I38" s="20"/>
      <c r="J38" s="20"/>
      <c r="K38" s="20"/>
      <c r="L38" s="20"/>
      <c r="M38" s="20"/>
      <c r="N38" s="20"/>
    </row>
    <row r="39" spans="1:14" x14ac:dyDescent="0.3">
      <c r="A39" s="9" t="s">
        <v>52</v>
      </c>
      <c r="B39" s="10" t="s">
        <v>19</v>
      </c>
      <c r="C39" s="10" t="s">
        <v>53</v>
      </c>
      <c r="D39" s="13" t="s">
        <v>54</v>
      </c>
      <c r="E39" s="11"/>
      <c r="F39" s="11"/>
      <c r="G39" s="11"/>
      <c r="H39" s="11"/>
      <c r="I39" s="11"/>
      <c r="J39" s="11"/>
      <c r="K39" s="12">
        <f>K46</f>
        <v>62.1</v>
      </c>
      <c r="L39" s="12">
        <f>L46</f>
        <v>1.85</v>
      </c>
      <c r="M39" s="34">
        <f>ROUND(L39*1.06,2)</f>
        <v>1.96</v>
      </c>
      <c r="N39" s="12">
        <f>N46</f>
        <v>121.72</v>
      </c>
    </row>
    <row r="40" spans="1:14" ht="43.2" x14ac:dyDescent="0.3">
      <c r="A40" s="11"/>
      <c r="B40" s="11"/>
      <c r="C40" s="11"/>
      <c r="D40" s="13" t="s">
        <v>55</v>
      </c>
      <c r="E40" s="11"/>
      <c r="F40" s="11"/>
      <c r="G40" s="11"/>
      <c r="H40" s="11"/>
      <c r="I40" s="11"/>
      <c r="J40" s="11"/>
      <c r="K40" s="11"/>
      <c r="L40" s="11"/>
      <c r="M40" s="11"/>
      <c r="N40" s="11"/>
    </row>
    <row r="41" spans="1:14" x14ac:dyDescent="0.3">
      <c r="A41" s="11"/>
      <c r="B41" s="11"/>
      <c r="C41" s="11"/>
      <c r="D41" s="30"/>
      <c r="E41" s="10" t="s">
        <v>35</v>
      </c>
      <c r="F41" s="14">
        <v>15.5</v>
      </c>
      <c r="G41" s="15">
        <v>0</v>
      </c>
      <c r="H41" s="15">
        <v>0</v>
      </c>
      <c r="I41" s="15">
        <v>0</v>
      </c>
      <c r="J41" s="16">
        <f>OR(F41&lt;&gt;0,G41&lt;&gt;0,H41&lt;&gt;0,I41&lt;&gt;0)*(F41 + (F41 = 0))*(G41 + (G41 = 0))*(H41 + (H41 = 0))*(I41 + (I41 = 0))</f>
        <v>15.5</v>
      </c>
      <c r="K41" s="11"/>
      <c r="L41" s="11"/>
      <c r="M41" s="11"/>
      <c r="N41" s="11"/>
    </row>
    <row r="42" spans="1:14" x14ac:dyDescent="0.3">
      <c r="A42" s="11"/>
      <c r="B42" s="11"/>
      <c r="C42" s="11"/>
      <c r="D42" s="30"/>
      <c r="E42" s="10" t="s">
        <v>16</v>
      </c>
      <c r="F42" s="14">
        <v>12</v>
      </c>
      <c r="G42" s="15">
        <v>0</v>
      </c>
      <c r="H42" s="15">
        <v>0</v>
      </c>
      <c r="I42" s="15">
        <v>0</v>
      </c>
      <c r="J42" s="16">
        <f>OR(F42&lt;&gt;0,G42&lt;&gt;0,H42&lt;&gt;0,I42&lt;&gt;0)*(F42 + (F42 = 0))*(G42 + (G42 = 0))*(H42 + (H42 = 0))*(I42 + (I42 = 0))</f>
        <v>12</v>
      </c>
      <c r="K42" s="11"/>
      <c r="L42" s="11"/>
      <c r="M42" s="11"/>
      <c r="N42" s="11"/>
    </row>
    <row r="43" spans="1:14" x14ac:dyDescent="0.3">
      <c r="A43" s="11"/>
      <c r="B43" s="11"/>
      <c r="C43" s="11"/>
      <c r="D43" s="30"/>
      <c r="E43" s="10" t="s">
        <v>56</v>
      </c>
      <c r="F43" s="14">
        <v>13</v>
      </c>
      <c r="G43" s="15">
        <v>0</v>
      </c>
      <c r="H43" s="15">
        <v>0</v>
      </c>
      <c r="I43" s="15">
        <v>0</v>
      </c>
      <c r="J43" s="16">
        <f>OR(F43&lt;&gt;0,G43&lt;&gt;0,H43&lt;&gt;0,I43&lt;&gt;0)*(F43 + (F43 = 0))*(G43 + (G43 = 0))*(H43 + (H43 = 0))*(I43 + (I43 = 0))</f>
        <v>13</v>
      </c>
      <c r="K43" s="11"/>
      <c r="L43" s="11"/>
      <c r="M43" s="11"/>
      <c r="N43" s="11"/>
    </row>
    <row r="44" spans="1:14" x14ac:dyDescent="0.3">
      <c r="A44" s="11"/>
      <c r="B44" s="11"/>
      <c r="C44" s="11"/>
      <c r="D44" s="30"/>
      <c r="E44" s="10" t="s">
        <v>16</v>
      </c>
      <c r="F44" s="14">
        <v>9.6</v>
      </c>
      <c r="G44" s="15">
        <v>0</v>
      </c>
      <c r="H44" s="15">
        <v>0</v>
      </c>
      <c r="I44" s="15">
        <v>0</v>
      </c>
      <c r="J44" s="16">
        <f>OR(F44&lt;&gt;0,G44&lt;&gt;0,H44&lt;&gt;0,I44&lt;&gt;0)*(F44 + (F44 = 0))*(G44 + (G44 = 0))*(H44 + (H44 = 0))*(I44 + (I44 = 0))</f>
        <v>9.6</v>
      </c>
      <c r="K44" s="11"/>
      <c r="L44" s="11"/>
      <c r="M44" s="11"/>
      <c r="N44" s="11"/>
    </row>
    <row r="45" spans="1:14" x14ac:dyDescent="0.3">
      <c r="A45" s="11"/>
      <c r="B45" s="11"/>
      <c r="C45" s="11"/>
      <c r="D45" s="30"/>
      <c r="E45" s="10" t="s">
        <v>57</v>
      </c>
      <c r="F45" s="14">
        <v>12</v>
      </c>
      <c r="G45" s="15">
        <v>0</v>
      </c>
      <c r="H45" s="15">
        <v>0</v>
      </c>
      <c r="I45" s="15">
        <v>0</v>
      </c>
      <c r="J45" s="16">
        <f>OR(F45&lt;&gt;0,G45&lt;&gt;0,H45&lt;&gt;0,I45&lt;&gt;0)*(F45 + (F45 = 0))*(G45 + (G45 = 0))*(H45 + (H45 = 0))*(I45 + (I45 = 0))</f>
        <v>12</v>
      </c>
      <c r="K45" s="11"/>
      <c r="L45" s="11"/>
      <c r="M45" s="11"/>
      <c r="N45" s="11"/>
    </row>
    <row r="46" spans="1:14" x14ac:dyDescent="0.3">
      <c r="A46" s="11"/>
      <c r="B46" s="11"/>
      <c r="C46" s="11"/>
      <c r="D46" s="30"/>
      <c r="E46" s="11"/>
      <c r="F46" s="11"/>
      <c r="G46" s="11"/>
      <c r="H46" s="11"/>
      <c r="I46" s="11"/>
      <c r="J46" s="17" t="s">
        <v>58</v>
      </c>
      <c r="K46" s="18">
        <f>SUM(J41:J45)</f>
        <v>62.1</v>
      </c>
      <c r="L46" s="19">
        <v>1.85</v>
      </c>
      <c r="M46" s="34">
        <f>ROUND(L46*1.06,2)</f>
        <v>1.96</v>
      </c>
      <c r="N46" s="18">
        <f>ROUND(K46*M46,2)</f>
        <v>121.72</v>
      </c>
    </row>
    <row r="47" spans="1:14" ht="1.05" customHeight="1" x14ac:dyDescent="0.3">
      <c r="A47" s="20"/>
      <c r="B47" s="20"/>
      <c r="C47" s="20"/>
      <c r="D47" s="31"/>
      <c r="E47" s="20"/>
      <c r="F47" s="20"/>
      <c r="G47" s="20"/>
      <c r="H47" s="20"/>
      <c r="I47" s="20"/>
      <c r="J47" s="20"/>
      <c r="K47" s="20"/>
      <c r="L47" s="20"/>
      <c r="M47" s="20"/>
      <c r="N47" s="20"/>
    </row>
    <row r="48" spans="1:14" x14ac:dyDescent="0.3">
      <c r="A48" s="9" t="s">
        <v>59</v>
      </c>
      <c r="B48" s="10" t="s">
        <v>19</v>
      </c>
      <c r="C48" s="10" t="s">
        <v>45</v>
      </c>
      <c r="D48" s="13" t="s">
        <v>60</v>
      </c>
      <c r="E48" s="11"/>
      <c r="F48" s="11"/>
      <c r="G48" s="11"/>
      <c r="H48" s="11"/>
      <c r="I48" s="11"/>
      <c r="J48" s="11"/>
      <c r="K48" s="12">
        <f>K51</f>
        <v>32.270000000000003</v>
      </c>
      <c r="L48" s="12">
        <f>L51</f>
        <v>105.19</v>
      </c>
      <c r="M48" s="34">
        <f>ROUND(L48*1.06,2)</f>
        <v>111.5</v>
      </c>
      <c r="N48" s="12">
        <f>N51</f>
        <v>3598.11</v>
      </c>
    </row>
    <row r="49" spans="1:14" ht="43.2" x14ac:dyDescent="0.3">
      <c r="A49" s="11"/>
      <c r="B49" s="11"/>
      <c r="C49" s="11"/>
      <c r="D49" s="13" t="s">
        <v>61</v>
      </c>
      <c r="E49" s="11"/>
      <c r="F49" s="11"/>
      <c r="G49" s="11"/>
      <c r="H49" s="11"/>
      <c r="I49" s="11"/>
      <c r="J49" s="11"/>
      <c r="K49" s="11"/>
      <c r="L49" s="11"/>
      <c r="M49" s="11"/>
      <c r="N49" s="11"/>
    </row>
    <row r="50" spans="1:14" x14ac:dyDescent="0.3">
      <c r="A50" s="11"/>
      <c r="B50" s="11"/>
      <c r="C50" s="11"/>
      <c r="D50" s="30"/>
      <c r="E50" s="10" t="s">
        <v>62</v>
      </c>
      <c r="F50" s="14">
        <v>0</v>
      </c>
      <c r="G50" s="15">
        <v>11.17</v>
      </c>
      <c r="H50" s="15">
        <v>5.35</v>
      </c>
      <c r="I50" s="15">
        <v>0.54</v>
      </c>
      <c r="J50" s="16">
        <f>OR(F50&lt;&gt;0,G50&lt;&gt;0,H50&lt;&gt;0,I50&lt;&gt;0)*(F50 + (F50 = 0))*(G50 + (G50 = 0))*(H50 + (H50 = 0))*(I50 + (I50 = 0))</f>
        <v>32.270000000000003</v>
      </c>
      <c r="K50" s="11"/>
      <c r="L50" s="11"/>
      <c r="M50" s="11"/>
      <c r="N50" s="11"/>
    </row>
    <row r="51" spans="1:14" x14ac:dyDescent="0.3">
      <c r="A51" s="11"/>
      <c r="B51" s="11"/>
      <c r="C51" s="11"/>
      <c r="D51" s="30"/>
      <c r="E51" s="11"/>
      <c r="F51" s="11"/>
      <c r="G51" s="11"/>
      <c r="H51" s="11"/>
      <c r="I51" s="11"/>
      <c r="J51" s="17" t="s">
        <v>63</v>
      </c>
      <c r="K51" s="18">
        <f>J50</f>
        <v>32.270000000000003</v>
      </c>
      <c r="L51" s="19">
        <v>105.19</v>
      </c>
      <c r="M51" s="34">
        <f>ROUND(L51*1.06,2)</f>
        <v>111.5</v>
      </c>
      <c r="N51" s="18">
        <f>ROUND(K51*M51,2)</f>
        <v>3598.11</v>
      </c>
    </row>
    <row r="52" spans="1:14" ht="1.05" customHeight="1" x14ac:dyDescent="0.3">
      <c r="A52" s="20"/>
      <c r="B52" s="20"/>
      <c r="C52" s="20"/>
      <c r="D52" s="31"/>
      <c r="E52" s="20"/>
      <c r="F52" s="20"/>
      <c r="G52" s="20"/>
      <c r="H52" s="20"/>
      <c r="I52" s="20"/>
      <c r="J52" s="20"/>
      <c r="K52" s="20"/>
      <c r="L52" s="20"/>
      <c r="M52" s="20"/>
      <c r="N52" s="20"/>
    </row>
    <row r="53" spans="1:14" x14ac:dyDescent="0.3">
      <c r="A53" s="9" t="s">
        <v>64</v>
      </c>
      <c r="B53" s="10" t="s">
        <v>19</v>
      </c>
      <c r="C53" s="10" t="s">
        <v>45</v>
      </c>
      <c r="D53" s="13" t="s">
        <v>65</v>
      </c>
      <c r="E53" s="11"/>
      <c r="F53" s="11"/>
      <c r="G53" s="11"/>
      <c r="H53" s="11"/>
      <c r="I53" s="11"/>
      <c r="J53" s="11"/>
      <c r="K53" s="12">
        <f>K56</f>
        <v>10</v>
      </c>
      <c r="L53" s="12">
        <f>L56</f>
        <v>69.489999999999995</v>
      </c>
      <c r="M53" s="34">
        <f>ROUND(L53*1.06,2)</f>
        <v>73.66</v>
      </c>
      <c r="N53" s="12">
        <f>N56</f>
        <v>736.6</v>
      </c>
    </row>
    <row r="54" spans="1:14" ht="32.4" x14ac:dyDescent="0.3">
      <c r="A54" s="11"/>
      <c r="B54" s="11"/>
      <c r="C54" s="11"/>
      <c r="D54" s="13" t="s">
        <v>66</v>
      </c>
      <c r="E54" s="11"/>
      <c r="F54" s="11"/>
      <c r="G54" s="11"/>
      <c r="H54" s="11"/>
      <c r="I54" s="11"/>
      <c r="J54" s="11"/>
      <c r="K54" s="11"/>
      <c r="L54" s="11"/>
      <c r="M54" s="11"/>
      <c r="N54" s="11"/>
    </row>
    <row r="55" spans="1:14" x14ac:dyDescent="0.3">
      <c r="A55" s="11"/>
      <c r="B55" s="11"/>
      <c r="C55" s="11"/>
      <c r="D55" s="30"/>
      <c r="E55" s="10" t="s">
        <v>16</v>
      </c>
      <c r="F55" s="14">
        <v>10</v>
      </c>
      <c r="G55" s="15">
        <v>0</v>
      </c>
      <c r="H55" s="15">
        <v>0</v>
      </c>
      <c r="I55" s="15">
        <v>0</v>
      </c>
      <c r="J55" s="16">
        <f>OR(F55&lt;&gt;0,G55&lt;&gt;0,H55&lt;&gt;0,I55&lt;&gt;0)*(F55 + (F55 = 0))*(G55 + (G55 = 0))*(H55 + (H55 = 0))*(I55 + (I55 = 0))</f>
        <v>10</v>
      </c>
      <c r="K55" s="11"/>
      <c r="L55" s="11"/>
      <c r="M55" s="11"/>
      <c r="N55" s="11"/>
    </row>
    <row r="56" spans="1:14" x14ac:dyDescent="0.3">
      <c r="A56" s="11"/>
      <c r="B56" s="11"/>
      <c r="C56" s="11"/>
      <c r="D56" s="30"/>
      <c r="E56" s="11"/>
      <c r="F56" s="11"/>
      <c r="G56" s="11"/>
      <c r="H56" s="11"/>
      <c r="I56" s="11"/>
      <c r="J56" s="17" t="s">
        <v>67</v>
      </c>
      <c r="K56" s="18">
        <f>J55</f>
        <v>10</v>
      </c>
      <c r="L56" s="19">
        <v>69.489999999999995</v>
      </c>
      <c r="M56" s="34">
        <f>ROUND(L56*1.06,2)</f>
        <v>73.66</v>
      </c>
      <c r="N56" s="18">
        <f>ROUND(K56*M56,2)</f>
        <v>736.6</v>
      </c>
    </row>
    <row r="57" spans="1:14" ht="1.05" customHeight="1" x14ac:dyDescent="0.3">
      <c r="A57" s="20"/>
      <c r="B57" s="20"/>
      <c r="C57" s="20"/>
      <c r="D57" s="31"/>
      <c r="E57" s="20"/>
      <c r="F57" s="20"/>
      <c r="G57" s="20"/>
      <c r="H57" s="20"/>
      <c r="I57" s="20"/>
      <c r="J57" s="20"/>
      <c r="K57" s="20"/>
      <c r="L57" s="20"/>
      <c r="M57" s="20"/>
      <c r="N57" s="20"/>
    </row>
    <row r="58" spans="1:14" x14ac:dyDescent="0.3">
      <c r="A58" s="9" t="s">
        <v>68</v>
      </c>
      <c r="B58" s="10" t="s">
        <v>19</v>
      </c>
      <c r="C58" s="10" t="s">
        <v>38</v>
      </c>
      <c r="D58" s="13" t="s">
        <v>69</v>
      </c>
      <c r="E58" s="11"/>
      <c r="F58" s="11"/>
      <c r="G58" s="11"/>
      <c r="H58" s="11"/>
      <c r="I58" s="11"/>
      <c r="J58" s="11"/>
      <c r="K58" s="12">
        <f>K61</f>
        <v>13</v>
      </c>
      <c r="L58" s="12">
        <f>L61</f>
        <v>22.87</v>
      </c>
      <c r="M58" s="34">
        <f>ROUND(L58*1.06,2)</f>
        <v>24.24</v>
      </c>
      <c r="N58" s="12">
        <f>N61</f>
        <v>315.12</v>
      </c>
    </row>
    <row r="59" spans="1:14" ht="21.6" x14ac:dyDescent="0.3">
      <c r="A59" s="11"/>
      <c r="B59" s="11"/>
      <c r="C59" s="11"/>
      <c r="D59" s="13" t="s">
        <v>70</v>
      </c>
      <c r="E59" s="11"/>
      <c r="F59" s="11"/>
      <c r="G59" s="11"/>
      <c r="H59" s="11"/>
      <c r="I59" s="11"/>
      <c r="J59" s="11"/>
      <c r="K59" s="11"/>
      <c r="L59" s="11"/>
      <c r="M59" s="11"/>
      <c r="N59" s="11"/>
    </row>
    <row r="60" spans="1:14" x14ac:dyDescent="0.3">
      <c r="A60" s="11"/>
      <c r="B60" s="11"/>
      <c r="C60" s="11"/>
      <c r="D60" s="30"/>
      <c r="E60" s="10" t="s">
        <v>71</v>
      </c>
      <c r="F60" s="14">
        <v>2</v>
      </c>
      <c r="G60" s="15">
        <v>6.5</v>
      </c>
      <c r="H60" s="15">
        <v>0</v>
      </c>
      <c r="I60" s="15">
        <v>0</v>
      </c>
      <c r="J60" s="16">
        <f>OR(F60&lt;&gt;0,G60&lt;&gt;0,H60&lt;&gt;0,I60&lt;&gt;0)*(F60 + (F60 = 0))*(G60 + (G60 = 0))*(H60 + (H60 = 0))*(I60 + (I60 = 0))</f>
        <v>13</v>
      </c>
      <c r="K60" s="11"/>
      <c r="L60" s="11"/>
      <c r="M60" s="11"/>
      <c r="N60" s="11"/>
    </row>
    <row r="61" spans="1:14" x14ac:dyDescent="0.3">
      <c r="A61" s="11"/>
      <c r="B61" s="11"/>
      <c r="C61" s="11"/>
      <c r="D61" s="30"/>
      <c r="E61" s="11"/>
      <c r="F61" s="11"/>
      <c r="G61" s="11"/>
      <c r="H61" s="11"/>
      <c r="I61" s="11"/>
      <c r="J61" s="17" t="s">
        <v>72</v>
      </c>
      <c r="K61" s="18">
        <f>J60</f>
        <v>13</v>
      </c>
      <c r="L61" s="19">
        <v>22.87</v>
      </c>
      <c r="M61" s="34">
        <f>ROUND(L61*1.06,2)</f>
        <v>24.24</v>
      </c>
      <c r="N61" s="18">
        <f>ROUND(K61*M61,2)</f>
        <v>315.12</v>
      </c>
    </row>
    <row r="62" spans="1:14" ht="1.05" customHeight="1" x14ac:dyDescent="0.3">
      <c r="A62" s="20"/>
      <c r="B62" s="20"/>
      <c r="C62" s="20"/>
      <c r="D62" s="31"/>
      <c r="E62" s="20"/>
      <c r="F62" s="20"/>
      <c r="G62" s="20"/>
      <c r="H62" s="20"/>
      <c r="I62" s="20"/>
      <c r="J62" s="20"/>
      <c r="K62" s="20"/>
      <c r="L62" s="20"/>
      <c r="M62" s="20"/>
      <c r="N62" s="20"/>
    </row>
    <row r="63" spans="1:14" x14ac:dyDescent="0.3">
      <c r="A63" s="9" t="s">
        <v>73</v>
      </c>
      <c r="B63" s="10" t="s">
        <v>19</v>
      </c>
      <c r="C63" s="10" t="s">
        <v>45</v>
      </c>
      <c r="D63" s="13" t="s">
        <v>74</v>
      </c>
      <c r="E63" s="11"/>
      <c r="F63" s="11"/>
      <c r="G63" s="11"/>
      <c r="H63" s="11"/>
      <c r="I63" s="11"/>
      <c r="J63" s="11"/>
      <c r="K63" s="12">
        <f>K66</f>
        <v>50</v>
      </c>
      <c r="L63" s="12">
        <f>L66</f>
        <v>56.38</v>
      </c>
      <c r="M63" s="34">
        <f>ROUND(L63*1.06,2)</f>
        <v>59.76</v>
      </c>
      <c r="N63" s="12">
        <f>N66</f>
        <v>2988</v>
      </c>
    </row>
    <row r="64" spans="1:14" ht="32.4" x14ac:dyDescent="0.3">
      <c r="A64" s="11"/>
      <c r="B64" s="11"/>
      <c r="C64" s="11"/>
      <c r="D64" s="13" t="s">
        <v>75</v>
      </c>
      <c r="E64" s="11"/>
      <c r="F64" s="11"/>
      <c r="G64" s="11"/>
      <c r="H64" s="11"/>
      <c r="I64" s="11"/>
      <c r="J64" s="11"/>
      <c r="K64" s="11"/>
      <c r="L64" s="11"/>
      <c r="M64" s="11"/>
      <c r="N64" s="11"/>
    </row>
    <row r="65" spans="1:14" x14ac:dyDescent="0.3">
      <c r="A65" s="11"/>
      <c r="B65" s="11"/>
      <c r="C65" s="11"/>
      <c r="D65" s="30"/>
      <c r="E65" s="10" t="s">
        <v>16</v>
      </c>
      <c r="F65" s="14">
        <v>50</v>
      </c>
      <c r="G65" s="15">
        <v>0</v>
      </c>
      <c r="H65" s="15">
        <v>0</v>
      </c>
      <c r="I65" s="15">
        <v>0</v>
      </c>
      <c r="J65" s="16">
        <f>OR(F65&lt;&gt;0,G65&lt;&gt;0,H65&lt;&gt;0,I65&lt;&gt;0)*(F65 + (F65 = 0))*(G65 + (G65 = 0))*(H65 + (H65 = 0))*(I65 + (I65 = 0))</f>
        <v>50</v>
      </c>
      <c r="K65" s="11"/>
      <c r="L65" s="11"/>
      <c r="M65" s="11"/>
      <c r="N65" s="11"/>
    </row>
    <row r="66" spans="1:14" x14ac:dyDescent="0.3">
      <c r="A66" s="11"/>
      <c r="B66" s="11"/>
      <c r="C66" s="11"/>
      <c r="D66" s="30"/>
      <c r="E66" s="11"/>
      <c r="F66" s="11"/>
      <c r="G66" s="11"/>
      <c r="H66" s="11"/>
      <c r="I66" s="11"/>
      <c r="J66" s="17" t="s">
        <v>76</v>
      </c>
      <c r="K66" s="18">
        <f>J65</f>
        <v>50</v>
      </c>
      <c r="L66" s="19">
        <v>56.38</v>
      </c>
      <c r="M66" s="34">
        <f>ROUND(L66*1.06,2)</f>
        <v>59.76</v>
      </c>
      <c r="N66" s="18">
        <f>ROUND(K66*M66,2)</f>
        <v>2988</v>
      </c>
    </row>
    <row r="67" spans="1:14" ht="1.05" customHeight="1" x14ac:dyDescent="0.3">
      <c r="A67" s="20"/>
      <c r="B67" s="20"/>
      <c r="C67" s="20"/>
      <c r="D67" s="31"/>
      <c r="E67" s="20"/>
      <c r="F67" s="20"/>
      <c r="G67" s="20"/>
      <c r="H67" s="20"/>
      <c r="I67" s="20"/>
      <c r="J67" s="20"/>
      <c r="K67" s="20"/>
      <c r="L67" s="20"/>
      <c r="M67" s="20"/>
      <c r="N67" s="20"/>
    </row>
    <row r="68" spans="1:14" x14ac:dyDescent="0.3">
      <c r="A68" s="9" t="s">
        <v>77</v>
      </c>
      <c r="B68" s="10" t="s">
        <v>19</v>
      </c>
      <c r="C68" s="10" t="s">
        <v>20</v>
      </c>
      <c r="D68" s="13" t="s">
        <v>78</v>
      </c>
      <c r="E68" s="11"/>
      <c r="F68" s="11"/>
      <c r="G68" s="11"/>
      <c r="H68" s="11"/>
      <c r="I68" s="11"/>
      <c r="J68" s="11"/>
      <c r="K68" s="12">
        <f>K71</f>
        <v>1</v>
      </c>
      <c r="L68" s="12">
        <f>L71</f>
        <v>2827.12</v>
      </c>
      <c r="M68" s="34">
        <f>ROUND(L68*1.06,2)</f>
        <v>2996.75</v>
      </c>
      <c r="N68" s="12">
        <f>N71</f>
        <v>2996.75</v>
      </c>
    </row>
    <row r="69" spans="1:14" ht="140.4" x14ac:dyDescent="0.3">
      <c r="A69" s="11"/>
      <c r="B69" s="11"/>
      <c r="C69" s="11"/>
      <c r="D69" s="13" t="s">
        <v>79</v>
      </c>
      <c r="E69" s="11"/>
      <c r="F69" s="11"/>
      <c r="G69" s="11"/>
      <c r="H69" s="11"/>
      <c r="I69" s="11"/>
      <c r="J69" s="11"/>
      <c r="K69" s="11"/>
      <c r="L69" s="11"/>
      <c r="M69" s="11"/>
      <c r="N69" s="11"/>
    </row>
    <row r="70" spans="1:14" x14ac:dyDescent="0.3">
      <c r="A70" s="11"/>
      <c r="B70" s="11"/>
      <c r="C70" s="11"/>
      <c r="D70" s="30"/>
      <c r="E70" s="10" t="s">
        <v>80</v>
      </c>
      <c r="F70" s="14">
        <v>1</v>
      </c>
      <c r="G70" s="15">
        <v>0</v>
      </c>
      <c r="H70" s="15">
        <v>0</v>
      </c>
      <c r="I70" s="15">
        <v>0</v>
      </c>
      <c r="J70" s="16">
        <f>OR(F70&lt;&gt;0,G70&lt;&gt;0,H70&lt;&gt;0,I70&lt;&gt;0)*(F70 + (F70 = 0))*(G70 + (G70 = 0))*(H70 + (H70 = 0))*(I70 + (I70 = 0))</f>
        <v>1</v>
      </c>
      <c r="K70" s="11"/>
      <c r="L70" s="11"/>
      <c r="M70" s="11"/>
      <c r="N70" s="11"/>
    </row>
    <row r="71" spans="1:14" x14ac:dyDescent="0.3">
      <c r="A71" s="11"/>
      <c r="B71" s="11"/>
      <c r="C71" s="11"/>
      <c r="D71" s="30"/>
      <c r="E71" s="11"/>
      <c r="F71" s="11"/>
      <c r="G71" s="11"/>
      <c r="H71" s="11"/>
      <c r="I71" s="11"/>
      <c r="J71" s="17" t="s">
        <v>81</v>
      </c>
      <c r="K71" s="18">
        <f>J70</f>
        <v>1</v>
      </c>
      <c r="L71" s="19">
        <v>2827.12</v>
      </c>
      <c r="M71" s="34">
        <f>ROUND(L71*1.06,2)</f>
        <v>2996.75</v>
      </c>
      <c r="N71" s="18">
        <f>ROUND(K71*M71,2)</f>
        <v>2996.75</v>
      </c>
    </row>
    <row r="72" spans="1:14" ht="1.05" customHeight="1" x14ac:dyDescent="0.3">
      <c r="A72" s="20"/>
      <c r="B72" s="20"/>
      <c r="C72" s="20"/>
      <c r="D72" s="31"/>
      <c r="E72" s="20"/>
      <c r="F72" s="20"/>
      <c r="G72" s="20"/>
      <c r="H72" s="20"/>
      <c r="I72" s="20"/>
      <c r="J72" s="20"/>
      <c r="K72" s="20"/>
      <c r="L72" s="20"/>
      <c r="M72" s="20"/>
      <c r="N72" s="20"/>
    </row>
    <row r="73" spans="1:14" x14ac:dyDescent="0.3">
      <c r="A73" s="9" t="s">
        <v>82</v>
      </c>
      <c r="B73" s="10" t="s">
        <v>19</v>
      </c>
      <c r="C73" s="10" t="s">
        <v>20</v>
      </c>
      <c r="D73" s="13" t="s">
        <v>83</v>
      </c>
      <c r="E73" s="11"/>
      <c r="F73" s="11"/>
      <c r="G73" s="11"/>
      <c r="H73" s="11"/>
      <c r="I73" s="11"/>
      <c r="J73" s="11"/>
      <c r="K73" s="12">
        <f>K76</f>
        <v>18</v>
      </c>
      <c r="L73" s="12">
        <f>L76</f>
        <v>10.98</v>
      </c>
      <c r="M73" s="34">
        <f>ROUND(L73*1.06,2)</f>
        <v>11.64</v>
      </c>
      <c r="N73" s="12">
        <f>N76</f>
        <v>209.52</v>
      </c>
    </row>
    <row r="74" spans="1:14" ht="86.4" x14ac:dyDescent="0.3">
      <c r="A74" s="11"/>
      <c r="B74" s="11"/>
      <c r="C74" s="11"/>
      <c r="D74" s="13" t="s">
        <v>84</v>
      </c>
      <c r="E74" s="11"/>
      <c r="F74" s="11"/>
      <c r="G74" s="11"/>
      <c r="H74" s="11"/>
      <c r="I74" s="11"/>
      <c r="J74" s="11"/>
      <c r="K74" s="11"/>
      <c r="L74" s="11"/>
      <c r="M74" s="11"/>
      <c r="N74" s="11"/>
    </row>
    <row r="75" spans="1:14" x14ac:dyDescent="0.3">
      <c r="A75" s="11"/>
      <c r="B75" s="11"/>
      <c r="C75" s="11"/>
      <c r="D75" s="30"/>
      <c r="E75" s="10" t="s">
        <v>85</v>
      </c>
      <c r="F75" s="14">
        <v>18</v>
      </c>
      <c r="G75" s="15">
        <v>0</v>
      </c>
      <c r="H75" s="15">
        <v>0</v>
      </c>
      <c r="I75" s="15">
        <v>0</v>
      </c>
      <c r="J75" s="16">
        <f>OR(F75&lt;&gt;0,G75&lt;&gt;0,H75&lt;&gt;0,I75&lt;&gt;0)*(F75 + (F75 = 0))*(G75 + (G75 = 0))*(H75 + (H75 = 0))*(I75 + (I75 = 0))</f>
        <v>18</v>
      </c>
      <c r="K75" s="11"/>
      <c r="L75" s="11"/>
      <c r="M75" s="11"/>
      <c r="N75" s="11"/>
    </row>
    <row r="76" spans="1:14" x14ac:dyDescent="0.3">
      <c r="A76" s="11"/>
      <c r="B76" s="11"/>
      <c r="C76" s="11"/>
      <c r="D76" s="30"/>
      <c r="E76" s="11"/>
      <c r="F76" s="11"/>
      <c r="G76" s="11"/>
      <c r="H76" s="11"/>
      <c r="I76" s="11"/>
      <c r="J76" s="17" t="s">
        <v>86</v>
      </c>
      <c r="K76" s="18">
        <f>J75</f>
        <v>18</v>
      </c>
      <c r="L76" s="19">
        <v>10.98</v>
      </c>
      <c r="M76" s="34">
        <f>ROUND(L76*1.06,2)</f>
        <v>11.64</v>
      </c>
      <c r="N76" s="18">
        <f>ROUND(K76*M76,2)</f>
        <v>209.52</v>
      </c>
    </row>
    <row r="77" spans="1:14" ht="1.05" customHeight="1" x14ac:dyDescent="0.3">
      <c r="A77" s="20"/>
      <c r="B77" s="20"/>
      <c r="C77" s="20"/>
      <c r="D77" s="31"/>
      <c r="E77" s="20"/>
      <c r="F77" s="20"/>
      <c r="G77" s="20"/>
      <c r="H77" s="20"/>
      <c r="I77" s="20"/>
      <c r="J77" s="20"/>
      <c r="K77" s="20"/>
      <c r="L77" s="20"/>
      <c r="M77" s="20"/>
      <c r="N77" s="20"/>
    </row>
    <row r="78" spans="1:14" ht="21.6" x14ac:dyDescent="0.3">
      <c r="A78" s="9" t="s">
        <v>87</v>
      </c>
      <c r="B78" s="10" t="s">
        <v>19</v>
      </c>
      <c r="C78" s="10" t="s">
        <v>38</v>
      </c>
      <c r="D78" s="13" t="s">
        <v>88</v>
      </c>
      <c r="E78" s="11"/>
      <c r="F78" s="11"/>
      <c r="G78" s="11"/>
      <c r="H78" s="11"/>
      <c r="I78" s="11"/>
      <c r="J78" s="11"/>
      <c r="K78" s="12">
        <f>K81</f>
        <v>12.74</v>
      </c>
      <c r="L78" s="12">
        <f>L81</f>
        <v>11.16</v>
      </c>
      <c r="M78" s="34">
        <f>ROUND(L78*1.06,2)</f>
        <v>11.83</v>
      </c>
      <c r="N78" s="12">
        <f>N81</f>
        <v>150.71</v>
      </c>
    </row>
    <row r="79" spans="1:14" ht="43.2" x14ac:dyDescent="0.3">
      <c r="A79" s="11"/>
      <c r="B79" s="11"/>
      <c r="C79" s="11"/>
      <c r="D79" s="13" t="s">
        <v>89</v>
      </c>
      <c r="E79" s="11"/>
      <c r="F79" s="11"/>
      <c r="G79" s="11"/>
      <c r="H79" s="11"/>
      <c r="I79" s="11"/>
      <c r="J79" s="11"/>
      <c r="K79" s="11"/>
      <c r="L79" s="11"/>
      <c r="M79" s="11"/>
      <c r="N79" s="11"/>
    </row>
    <row r="80" spans="1:14" x14ac:dyDescent="0.3">
      <c r="A80" s="11"/>
      <c r="B80" s="11"/>
      <c r="C80" s="11"/>
      <c r="D80" s="30"/>
      <c r="E80" s="10" t="s">
        <v>90</v>
      </c>
      <c r="F80" s="14">
        <v>1</v>
      </c>
      <c r="G80" s="15">
        <v>4.9000000000000004</v>
      </c>
      <c r="H80" s="15">
        <v>2.6</v>
      </c>
      <c r="I80" s="15">
        <v>0</v>
      </c>
      <c r="J80" s="16">
        <f>OR(F80&lt;&gt;0,G80&lt;&gt;0,H80&lt;&gt;0,I80&lt;&gt;0)*(F80 + (F80 = 0))*(G80 + (G80 = 0))*(H80 + (H80 = 0))*(I80 + (I80 = 0))</f>
        <v>12.74</v>
      </c>
      <c r="K80" s="11"/>
      <c r="L80" s="11"/>
      <c r="M80" s="11"/>
      <c r="N80" s="11"/>
    </row>
    <row r="81" spans="1:14" x14ac:dyDescent="0.3">
      <c r="A81" s="11"/>
      <c r="B81" s="11"/>
      <c r="C81" s="11"/>
      <c r="D81" s="30"/>
      <c r="E81" s="11"/>
      <c r="F81" s="11"/>
      <c r="G81" s="11"/>
      <c r="H81" s="11"/>
      <c r="I81" s="11"/>
      <c r="J81" s="17" t="s">
        <v>91</v>
      </c>
      <c r="K81" s="18">
        <f>J80</f>
        <v>12.74</v>
      </c>
      <c r="L81" s="19">
        <v>11.16</v>
      </c>
      <c r="M81" s="34">
        <f>ROUND(L81*1.06,2)</f>
        <v>11.83</v>
      </c>
      <c r="N81" s="18">
        <f>ROUND(K81*M81,2)</f>
        <v>150.71</v>
      </c>
    </row>
    <row r="82" spans="1:14" ht="1.05" customHeight="1" x14ac:dyDescent="0.3">
      <c r="A82" s="20"/>
      <c r="B82" s="20"/>
      <c r="C82" s="20"/>
      <c r="D82" s="31"/>
      <c r="E82" s="20"/>
      <c r="F82" s="20"/>
      <c r="G82" s="20"/>
      <c r="H82" s="20"/>
      <c r="I82" s="20"/>
      <c r="J82" s="20"/>
      <c r="K82" s="20"/>
      <c r="L82" s="20"/>
      <c r="M82" s="20"/>
      <c r="N82" s="20"/>
    </row>
    <row r="83" spans="1:14" ht="21.6" x14ac:dyDescent="0.3">
      <c r="A83" s="9" t="s">
        <v>92</v>
      </c>
      <c r="B83" s="10" t="s">
        <v>19</v>
      </c>
      <c r="C83" s="10" t="s">
        <v>53</v>
      </c>
      <c r="D83" s="13" t="s">
        <v>93</v>
      </c>
      <c r="E83" s="11"/>
      <c r="F83" s="11"/>
      <c r="G83" s="11"/>
      <c r="H83" s="11"/>
      <c r="I83" s="11"/>
      <c r="J83" s="11"/>
      <c r="K83" s="12">
        <f>K87</f>
        <v>59.5</v>
      </c>
      <c r="L83" s="12">
        <f>L87</f>
        <v>43.84</v>
      </c>
      <c r="M83" s="34">
        <f>ROUND(L83*1.06,2)</f>
        <v>46.47</v>
      </c>
      <c r="N83" s="12">
        <f>N87</f>
        <v>2764.97</v>
      </c>
    </row>
    <row r="84" spans="1:14" ht="54" x14ac:dyDescent="0.3">
      <c r="A84" s="11"/>
      <c r="B84" s="11"/>
      <c r="C84" s="11"/>
      <c r="D84" s="13" t="s">
        <v>94</v>
      </c>
      <c r="E84" s="11"/>
      <c r="F84" s="11"/>
      <c r="G84" s="11"/>
      <c r="H84" s="11"/>
      <c r="I84" s="11"/>
      <c r="J84" s="11"/>
      <c r="K84" s="11"/>
      <c r="L84" s="11"/>
      <c r="M84" s="11"/>
      <c r="N84" s="11"/>
    </row>
    <row r="85" spans="1:14" x14ac:dyDescent="0.3">
      <c r="A85" s="11"/>
      <c r="B85" s="11"/>
      <c r="C85" s="11"/>
      <c r="D85" s="30"/>
      <c r="E85" s="10" t="s">
        <v>95</v>
      </c>
      <c r="F85" s="14">
        <v>2</v>
      </c>
      <c r="G85" s="19">
        <v>8</v>
      </c>
      <c r="H85" s="19">
        <v>0</v>
      </c>
      <c r="I85" s="19">
        <v>0</v>
      </c>
      <c r="J85" s="12">
        <f>OR(F85&lt;&gt;0,G85&lt;&gt;0,H85&lt;&gt;0,I85&lt;&gt;0)*(F85 + (F85 = 0))*(G85 + (G85 = 0))*(H85 + (H85 = 0))*(I85 + (I85 = 0))</f>
        <v>16</v>
      </c>
      <c r="K85" s="11"/>
      <c r="L85" s="11"/>
      <c r="M85" s="11"/>
      <c r="N85" s="11"/>
    </row>
    <row r="86" spans="1:14" x14ac:dyDescent="0.3">
      <c r="A86" s="11"/>
      <c r="B86" s="11"/>
      <c r="C86" s="11"/>
      <c r="D86" s="30"/>
      <c r="E86" s="10" t="s">
        <v>96</v>
      </c>
      <c r="F86" s="14">
        <v>1</v>
      </c>
      <c r="G86" s="19">
        <v>43.5</v>
      </c>
      <c r="H86" s="19">
        <v>0</v>
      </c>
      <c r="I86" s="19">
        <v>0</v>
      </c>
      <c r="J86" s="12">
        <f>OR(F86&lt;&gt;0,G86&lt;&gt;0,H86&lt;&gt;0,I86&lt;&gt;0)*(F86 + (F86 = 0))*(G86 + (G86 = 0))*(H86 + (H86 = 0))*(I86 + (I86 = 0))</f>
        <v>43.5</v>
      </c>
      <c r="K86" s="11"/>
      <c r="L86" s="11"/>
      <c r="M86" s="11"/>
      <c r="N86" s="11"/>
    </row>
    <row r="87" spans="1:14" x14ac:dyDescent="0.3">
      <c r="A87" s="11"/>
      <c r="B87" s="11"/>
      <c r="C87" s="11"/>
      <c r="D87" s="30"/>
      <c r="E87" s="11"/>
      <c r="F87" s="11"/>
      <c r="G87" s="11"/>
      <c r="H87" s="11"/>
      <c r="I87" s="11"/>
      <c r="J87" s="17" t="s">
        <v>97</v>
      </c>
      <c r="K87" s="18">
        <f>SUM(J85:J86)</f>
        <v>59.5</v>
      </c>
      <c r="L87" s="19">
        <v>43.84</v>
      </c>
      <c r="M87" s="34">
        <f>ROUND(L87*1.06,2)</f>
        <v>46.47</v>
      </c>
      <c r="N87" s="18">
        <f>ROUND(K87*M87,2)</f>
        <v>2764.97</v>
      </c>
    </row>
    <row r="88" spans="1:14" ht="1.05" customHeight="1" x14ac:dyDescent="0.3">
      <c r="A88" s="20"/>
      <c r="B88" s="20"/>
      <c r="C88" s="20"/>
      <c r="D88" s="31"/>
      <c r="E88" s="20"/>
      <c r="F88" s="20"/>
      <c r="G88" s="20"/>
      <c r="H88" s="20"/>
      <c r="I88" s="20"/>
      <c r="J88" s="20"/>
      <c r="K88" s="20"/>
      <c r="L88" s="20"/>
      <c r="M88" s="20"/>
      <c r="N88" s="20"/>
    </row>
    <row r="89" spans="1:14" x14ac:dyDescent="0.3">
      <c r="A89" s="9" t="s">
        <v>98</v>
      </c>
      <c r="B89" s="10" t="s">
        <v>19</v>
      </c>
      <c r="C89" s="10" t="s">
        <v>53</v>
      </c>
      <c r="D89" s="13" t="s">
        <v>99</v>
      </c>
      <c r="E89" s="11"/>
      <c r="F89" s="11"/>
      <c r="G89" s="11"/>
      <c r="H89" s="11"/>
      <c r="I89" s="11"/>
      <c r="J89" s="11"/>
      <c r="K89" s="12">
        <f>K92</f>
        <v>9</v>
      </c>
      <c r="L89" s="12">
        <f>L92</f>
        <v>20.03</v>
      </c>
      <c r="M89" s="34">
        <f>ROUND(L89*1.06,2)</f>
        <v>21.23</v>
      </c>
      <c r="N89" s="12">
        <f>N92</f>
        <v>191.07</v>
      </c>
    </row>
    <row r="90" spans="1:14" ht="108" x14ac:dyDescent="0.3">
      <c r="A90" s="11"/>
      <c r="B90" s="11"/>
      <c r="C90" s="11"/>
      <c r="D90" s="13" t="s">
        <v>100</v>
      </c>
      <c r="E90" s="11"/>
      <c r="F90" s="11"/>
      <c r="G90" s="11"/>
      <c r="H90" s="11"/>
      <c r="I90" s="11"/>
      <c r="J90" s="11"/>
      <c r="K90" s="11"/>
      <c r="L90" s="11"/>
      <c r="M90" s="11"/>
      <c r="N90" s="11"/>
    </row>
    <row r="91" spans="1:14" x14ac:dyDescent="0.3">
      <c r="A91" s="11"/>
      <c r="B91" s="11"/>
      <c r="C91" s="11"/>
      <c r="D91" s="30"/>
      <c r="E91" s="10" t="s">
        <v>101</v>
      </c>
      <c r="F91" s="14">
        <v>1</v>
      </c>
      <c r="G91" s="15">
        <v>9</v>
      </c>
      <c r="H91" s="15">
        <v>0</v>
      </c>
      <c r="I91" s="15">
        <v>0</v>
      </c>
      <c r="J91" s="16">
        <f>OR(F91&lt;&gt;0,G91&lt;&gt;0,H91&lt;&gt;0,I91&lt;&gt;0)*(F91 + (F91 = 0))*(G91 + (G91 = 0))*(H91 + (H91 = 0))*(I91 + (I91 = 0))</f>
        <v>9</v>
      </c>
      <c r="K91" s="11"/>
      <c r="L91" s="11"/>
      <c r="M91" s="11"/>
      <c r="N91" s="11"/>
    </row>
    <row r="92" spans="1:14" x14ac:dyDescent="0.3">
      <c r="A92" s="11"/>
      <c r="B92" s="11"/>
      <c r="C92" s="11"/>
      <c r="D92" s="30"/>
      <c r="E92" s="11"/>
      <c r="F92" s="11"/>
      <c r="G92" s="11"/>
      <c r="H92" s="11"/>
      <c r="I92" s="11"/>
      <c r="J92" s="17" t="s">
        <v>102</v>
      </c>
      <c r="K92" s="18">
        <f>J91</f>
        <v>9</v>
      </c>
      <c r="L92" s="19">
        <v>20.03</v>
      </c>
      <c r="M92" s="34">
        <f>ROUND(L92*1.06,2)</f>
        <v>21.23</v>
      </c>
      <c r="N92" s="18">
        <f>ROUND(K92*M92,2)</f>
        <v>191.07</v>
      </c>
    </row>
    <row r="93" spans="1:14" ht="1.05" customHeight="1" x14ac:dyDescent="0.3">
      <c r="A93" s="20"/>
      <c r="B93" s="20"/>
      <c r="C93" s="20"/>
      <c r="D93" s="31"/>
      <c r="E93" s="20"/>
      <c r="F93" s="20"/>
      <c r="G93" s="20"/>
      <c r="H93" s="20"/>
      <c r="I93" s="20"/>
      <c r="J93" s="20"/>
      <c r="K93" s="20"/>
      <c r="L93" s="20"/>
      <c r="M93" s="20"/>
      <c r="N93" s="20"/>
    </row>
    <row r="94" spans="1:14" ht="21.6" x14ac:dyDescent="0.3">
      <c r="A94" s="9" t="s">
        <v>103</v>
      </c>
      <c r="B94" s="10" t="s">
        <v>19</v>
      </c>
      <c r="C94" s="10" t="s">
        <v>104</v>
      </c>
      <c r="D94" s="13" t="s">
        <v>105</v>
      </c>
      <c r="E94" s="11"/>
      <c r="F94" s="11"/>
      <c r="G94" s="11"/>
      <c r="H94" s="11"/>
      <c r="I94" s="11"/>
      <c r="J94" s="11"/>
      <c r="K94" s="12">
        <f>K97</f>
        <v>1</v>
      </c>
      <c r="L94" s="12">
        <f>L97</f>
        <v>38.03</v>
      </c>
      <c r="M94" s="34">
        <f>ROUND(L94*1.06,2)</f>
        <v>40.31</v>
      </c>
      <c r="N94" s="12">
        <f>N97</f>
        <v>40.31</v>
      </c>
    </row>
    <row r="95" spans="1:14" ht="140.4" x14ac:dyDescent="0.3">
      <c r="A95" s="11"/>
      <c r="B95" s="11"/>
      <c r="C95" s="11"/>
      <c r="D95" s="13" t="s">
        <v>106</v>
      </c>
      <c r="E95" s="11"/>
      <c r="F95" s="11"/>
      <c r="G95" s="11"/>
      <c r="H95" s="11"/>
      <c r="I95" s="11"/>
      <c r="J95" s="11"/>
      <c r="K95" s="11"/>
      <c r="L95" s="11"/>
      <c r="M95" s="11"/>
      <c r="N95" s="11"/>
    </row>
    <row r="96" spans="1:14" x14ac:dyDescent="0.3">
      <c r="A96" s="11"/>
      <c r="B96" s="11"/>
      <c r="C96" s="11"/>
      <c r="D96" s="30"/>
      <c r="E96" s="10" t="s">
        <v>107</v>
      </c>
      <c r="F96" s="14">
        <v>1</v>
      </c>
      <c r="G96" s="15">
        <v>0</v>
      </c>
      <c r="H96" s="15">
        <v>0</v>
      </c>
      <c r="I96" s="15">
        <v>0</v>
      </c>
      <c r="J96" s="16">
        <f>OR(F96&lt;&gt;0,G96&lt;&gt;0,H96&lt;&gt;0,I96&lt;&gt;0)*(F96 + (F96 = 0))*(G96 + (G96 = 0))*(H96 + (H96 = 0))*(I96 + (I96 = 0))</f>
        <v>1</v>
      </c>
      <c r="K96" s="11"/>
      <c r="L96" s="11"/>
      <c r="M96" s="11"/>
      <c r="N96" s="11"/>
    </row>
    <row r="97" spans="1:14" x14ac:dyDescent="0.3">
      <c r="A97" s="11"/>
      <c r="B97" s="11"/>
      <c r="C97" s="11"/>
      <c r="D97" s="30"/>
      <c r="E97" s="11"/>
      <c r="F97" s="11"/>
      <c r="G97" s="11"/>
      <c r="H97" s="11"/>
      <c r="I97" s="11"/>
      <c r="J97" s="17" t="s">
        <v>108</v>
      </c>
      <c r="K97" s="18">
        <f>J96</f>
        <v>1</v>
      </c>
      <c r="L97" s="19">
        <v>38.03</v>
      </c>
      <c r="M97" s="34">
        <f>ROUND(L97*1.06,2)</f>
        <v>40.31</v>
      </c>
      <c r="N97" s="18">
        <f>ROUND(K97*M97,2)</f>
        <v>40.31</v>
      </c>
    </row>
    <row r="98" spans="1:14" ht="1.05" customHeight="1" x14ac:dyDescent="0.3">
      <c r="A98" s="20"/>
      <c r="B98" s="20"/>
      <c r="C98" s="20"/>
      <c r="D98" s="31"/>
      <c r="E98" s="20"/>
      <c r="F98" s="20"/>
      <c r="G98" s="20"/>
      <c r="H98" s="20"/>
      <c r="I98" s="20"/>
      <c r="J98" s="20"/>
      <c r="K98" s="20"/>
      <c r="L98" s="20"/>
      <c r="M98" s="20"/>
      <c r="N98" s="20"/>
    </row>
    <row r="99" spans="1:14" ht="21.6" x14ac:dyDescent="0.3">
      <c r="A99" s="9" t="s">
        <v>109</v>
      </c>
      <c r="B99" s="10" t="s">
        <v>19</v>
      </c>
      <c r="C99" s="10" t="s">
        <v>53</v>
      </c>
      <c r="D99" s="13" t="s">
        <v>110</v>
      </c>
      <c r="E99" s="11"/>
      <c r="F99" s="11"/>
      <c r="G99" s="11"/>
      <c r="H99" s="11"/>
      <c r="I99" s="11"/>
      <c r="J99" s="11"/>
      <c r="K99" s="12">
        <f>K102</f>
        <v>75</v>
      </c>
      <c r="L99" s="12">
        <f>L102</f>
        <v>13.7</v>
      </c>
      <c r="M99" s="34">
        <f>ROUND(L99*1.06,2)</f>
        <v>14.52</v>
      </c>
      <c r="N99" s="12">
        <f>N102</f>
        <v>1089</v>
      </c>
    </row>
    <row r="100" spans="1:14" ht="97.2" x14ac:dyDescent="0.3">
      <c r="A100" s="11"/>
      <c r="B100" s="11"/>
      <c r="C100" s="11"/>
      <c r="D100" s="13" t="s">
        <v>111</v>
      </c>
      <c r="E100" s="11"/>
      <c r="F100" s="11"/>
      <c r="G100" s="11"/>
      <c r="H100" s="11"/>
      <c r="I100" s="11"/>
      <c r="J100" s="11"/>
      <c r="K100" s="11"/>
      <c r="L100" s="11"/>
      <c r="M100" s="11"/>
      <c r="N100" s="11"/>
    </row>
    <row r="101" spans="1:14" x14ac:dyDescent="0.3">
      <c r="A101" s="11"/>
      <c r="B101" s="11"/>
      <c r="C101" s="11"/>
      <c r="D101" s="30"/>
      <c r="E101" s="10" t="s">
        <v>112</v>
      </c>
      <c r="F101" s="14">
        <v>1</v>
      </c>
      <c r="G101" s="19">
        <v>75</v>
      </c>
      <c r="H101" s="19">
        <v>0</v>
      </c>
      <c r="I101" s="19">
        <v>0</v>
      </c>
      <c r="J101" s="12">
        <f>OR(F101&lt;&gt;0,G101&lt;&gt;0,H101&lt;&gt;0,I101&lt;&gt;0)*(F101 + (F101 = 0))*(G101 + (G101 = 0))*(H101 + (H101 = 0))*(I101 + (I101 = 0))</f>
        <v>75</v>
      </c>
      <c r="K101" s="11"/>
      <c r="L101" s="11"/>
      <c r="M101" s="11"/>
      <c r="N101" s="11"/>
    </row>
    <row r="102" spans="1:14" x14ac:dyDescent="0.3">
      <c r="A102" s="11"/>
      <c r="B102" s="11"/>
      <c r="C102" s="11"/>
      <c r="D102" s="30"/>
      <c r="E102" s="11"/>
      <c r="F102" s="11"/>
      <c r="G102" s="11"/>
      <c r="H102" s="11"/>
      <c r="I102" s="11"/>
      <c r="J102" s="17" t="s">
        <v>113</v>
      </c>
      <c r="K102" s="18">
        <f>J101</f>
        <v>75</v>
      </c>
      <c r="L102" s="19">
        <v>13.7</v>
      </c>
      <c r="M102" s="34">
        <f>ROUND(L102*1.06,2)</f>
        <v>14.52</v>
      </c>
      <c r="N102" s="18">
        <f>ROUND(K102*M102,2)</f>
        <v>1089</v>
      </c>
    </row>
    <row r="103" spans="1:14" ht="1.05" customHeight="1" x14ac:dyDescent="0.3">
      <c r="A103" s="20"/>
      <c r="B103" s="20"/>
      <c r="C103" s="20"/>
      <c r="D103" s="31"/>
      <c r="E103" s="20"/>
      <c r="F103" s="20"/>
      <c r="G103" s="20"/>
      <c r="H103" s="20"/>
      <c r="I103" s="20"/>
      <c r="J103" s="20"/>
      <c r="K103" s="20"/>
      <c r="L103" s="20"/>
      <c r="M103" s="20"/>
      <c r="N103" s="20"/>
    </row>
    <row r="104" spans="1:14" x14ac:dyDescent="0.3">
      <c r="A104" s="11"/>
      <c r="B104" s="11"/>
      <c r="C104" s="11"/>
      <c r="D104" s="30"/>
      <c r="E104" s="11"/>
      <c r="F104" s="11"/>
      <c r="G104" s="11"/>
      <c r="H104" s="11"/>
      <c r="I104" s="11"/>
      <c r="J104" s="17" t="s">
        <v>114</v>
      </c>
      <c r="K104" s="21">
        <v>1</v>
      </c>
      <c r="M104" s="18">
        <f>N5+N11+N17+N22+N32+N39+N48+N53+N58+N63+N68+N73+N78+N83+N89+N94+N99</f>
        <v>19919.36</v>
      </c>
      <c r="N104" s="18">
        <f>ROUND(K104*M104,2)</f>
        <v>19919.36</v>
      </c>
    </row>
    <row r="105" spans="1:14" ht="1.05" customHeight="1" x14ac:dyDescent="0.3">
      <c r="A105" s="20"/>
      <c r="B105" s="20"/>
      <c r="C105" s="20"/>
      <c r="D105" s="31"/>
      <c r="E105" s="20"/>
      <c r="F105" s="20"/>
      <c r="G105" s="20"/>
      <c r="H105" s="20"/>
      <c r="I105" s="20"/>
      <c r="J105" s="20"/>
      <c r="K105" s="20"/>
      <c r="L105" s="20"/>
      <c r="M105" s="20"/>
      <c r="N105" s="20"/>
    </row>
    <row r="106" spans="1:14" x14ac:dyDescent="0.3">
      <c r="A106" s="5" t="s">
        <v>115</v>
      </c>
      <c r="B106" s="5" t="s">
        <v>15</v>
      </c>
      <c r="C106" s="5" t="s">
        <v>16</v>
      </c>
      <c r="D106" s="29" t="s">
        <v>116</v>
      </c>
      <c r="E106" s="6"/>
      <c r="F106" s="6"/>
      <c r="G106" s="6"/>
      <c r="H106" s="6"/>
      <c r="I106" s="6"/>
      <c r="J106" s="6"/>
      <c r="K106" s="7">
        <f>K888</f>
        <v>1</v>
      </c>
      <c r="M106" s="8">
        <f>M888</f>
        <v>179604.86</v>
      </c>
      <c r="N106" s="8">
        <f>N888</f>
        <v>179604.86</v>
      </c>
    </row>
    <row r="107" spans="1:14" x14ac:dyDescent="0.3">
      <c r="A107" s="22" t="s">
        <v>117</v>
      </c>
      <c r="B107" s="22" t="s">
        <v>15</v>
      </c>
      <c r="C107" s="22" t="s">
        <v>16</v>
      </c>
      <c r="D107" s="32" t="s">
        <v>118</v>
      </c>
      <c r="E107" s="23"/>
      <c r="F107" s="23"/>
      <c r="G107" s="23"/>
      <c r="H107" s="23"/>
      <c r="I107" s="23"/>
      <c r="J107" s="23"/>
      <c r="K107" s="24">
        <f>K153</f>
        <v>1</v>
      </c>
      <c r="M107" s="24">
        <f>M153</f>
        <v>11636.26</v>
      </c>
      <c r="N107" s="24">
        <f>N153</f>
        <v>11636.26</v>
      </c>
    </row>
    <row r="108" spans="1:14" x14ac:dyDescent="0.3">
      <c r="A108" s="9" t="s">
        <v>119</v>
      </c>
      <c r="B108" s="10" t="s">
        <v>19</v>
      </c>
      <c r="C108" s="10" t="s">
        <v>38</v>
      </c>
      <c r="D108" s="13" t="s">
        <v>120</v>
      </c>
      <c r="E108" s="11"/>
      <c r="F108" s="11"/>
      <c r="G108" s="11"/>
      <c r="H108" s="11"/>
      <c r="I108" s="11"/>
      <c r="J108" s="11"/>
      <c r="K108" s="12">
        <f>K112</f>
        <v>2560</v>
      </c>
      <c r="L108" s="12">
        <f>L112</f>
        <v>0.87</v>
      </c>
      <c r="M108" s="34">
        <f>ROUND(L108*1.06,2)</f>
        <v>0.92</v>
      </c>
      <c r="N108" s="12">
        <f>N112</f>
        <v>2355.1999999999998</v>
      </c>
    </row>
    <row r="109" spans="1:14" ht="43.2" x14ac:dyDescent="0.3">
      <c r="A109" s="11"/>
      <c r="B109" s="11"/>
      <c r="C109" s="11"/>
      <c r="D109" s="13" t="s">
        <v>121</v>
      </c>
      <c r="E109" s="11"/>
      <c r="F109" s="11"/>
      <c r="G109" s="11"/>
      <c r="H109" s="11"/>
      <c r="I109" s="11"/>
      <c r="J109" s="11"/>
      <c r="K109" s="11"/>
      <c r="L109" s="11"/>
      <c r="M109" s="11"/>
      <c r="N109" s="11"/>
    </row>
    <row r="110" spans="1:14" x14ac:dyDescent="0.3">
      <c r="A110" s="11"/>
      <c r="B110" s="11"/>
      <c r="C110" s="11"/>
      <c r="D110" s="30"/>
      <c r="E110" s="10" t="s">
        <v>122</v>
      </c>
      <c r="F110" s="14">
        <v>1</v>
      </c>
      <c r="G110" s="15">
        <v>60</v>
      </c>
      <c r="H110" s="15">
        <v>7</v>
      </c>
      <c r="I110" s="15">
        <v>0</v>
      </c>
      <c r="J110" s="16">
        <f>OR(F110&lt;&gt;0,G110&lt;&gt;0,H110&lt;&gt;0,I110&lt;&gt;0)*(F110 + (F110 = 0))*(G110 + (G110 = 0))*(H110 + (H110 = 0))*(I110 + (I110 = 0))</f>
        <v>420</v>
      </c>
      <c r="K110" s="11"/>
      <c r="L110" s="11"/>
      <c r="M110" s="11"/>
      <c r="N110" s="11"/>
    </row>
    <row r="111" spans="1:14" x14ac:dyDescent="0.3">
      <c r="A111" s="11"/>
      <c r="B111" s="11"/>
      <c r="C111" s="11"/>
      <c r="D111" s="30"/>
      <c r="E111" s="10" t="s">
        <v>123</v>
      </c>
      <c r="F111" s="14">
        <v>1</v>
      </c>
      <c r="G111" s="15">
        <v>214</v>
      </c>
      <c r="H111" s="15">
        <v>10</v>
      </c>
      <c r="I111" s="15">
        <v>0</v>
      </c>
      <c r="J111" s="16">
        <f>OR(F111&lt;&gt;0,G111&lt;&gt;0,H111&lt;&gt;0,I111&lt;&gt;0)*(F111 + (F111 = 0))*(G111 + (G111 = 0))*(H111 + (H111 = 0))*(I111 + (I111 = 0))</f>
        <v>2140</v>
      </c>
      <c r="K111" s="11"/>
      <c r="L111" s="11"/>
      <c r="M111" s="11"/>
      <c r="N111" s="11"/>
    </row>
    <row r="112" spans="1:14" x14ac:dyDescent="0.3">
      <c r="A112" s="11"/>
      <c r="B112" s="11"/>
      <c r="C112" s="11"/>
      <c r="D112" s="30"/>
      <c r="E112" s="11"/>
      <c r="F112" s="11"/>
      <c r="G112" s="11"/>
      <c r="H112" s="11"/>
      <c r="I112" s="11"/>
      <c r="J112" s="17" t="s">
        <v>124</v>
      </c>
      <c r="K112" s="18">
        <f>SUM(J110:J111)</f>
        <v>2560</v>
      </c>
      <c r="L112" s="19">
        <v>0.87</v>
      </c>
      <c r="M112" s="34">
        <f>ROUND(L112*1.06,2)</f>
        <v>0.92</v>
      </c>
      <c r="N112" s="18">
        <f>ROUND(K112*M112,2)</f>
        <v>2355.1999999999998</v>
      </c>
    </row>
    <row r="113" spans="1:14" ht="1.05" customHeight="1" x14ac:dyDescent="0.3">
      <c r="A113" s="20"/>
      <c r="B113" s="20"/>
      <c r="C113" s="20"/>
      <c r="D113" s="31"/>
      <c r="E113" s="20"/>
      <c r="F113" s="20"/>
      <c r="G113" s="20"/>
      <c r="H113" s="20"/>
      <c r="I113" s="20"/>
      <c r="J113" s="20"/>
      <c r="K113" s="20"/>
      <c r="L113" s="20"/>
      <c r="M113" s="20"/>
      <c r="N113" s="20"/>
    </row>
    <row r="114" spans="1:14" x14ac:dyDescent="0.3">
      <c r="A114" s="9" t="s">
        <v>125</v>
      </c>
      <c r="B114" s="10" t="s">
        <v>19</v>
      </c>
      <c r="C114" s="10" t="s">
        <v>45</v>
      </c>
      <c r="D114" s="13" t="s">
        <v>126</v>
      </c>
      <c r="E114" s="11"/>
      <c r="F114" s="11"/>
      <c r="G114" s="11"/>
      <c r="H114" s="11"/>
      <c r="I114" s="11"/>
      <c r="J114" s="11"/>
      <c r="K114" s="12">
        <f>K121</f>
        <v>225.79</v>
      </c>
      <c r="L114" s="12">
        <f>L121</f>
        <v>6.74</v>
      </c>
      <c r="M114" s="34">
        <f>ROUND(L114*1.06,2)</f>
        <v>7.14</v>
      </c>
      <c r="N114" s="12">
        <f>N121</f>
        <v>1612.14</v>
      </c>
    </row>
    <row r="115" spans="1:14" ht="97.2" x14ac:dyDescent="0.3">
      <c r="A115" s="11"/>
      <c r="B115" s="11"/>
      <c r="C115" s="11"/>
      <c r="D115" s="13" t="s">
        <v>127</v>
      </c>
      <c r="E115" s="11"/>
      <c r="F115" s="11"/>
      <c r="G115" s="11"/>
      <c r="H115" s="11"/>
      <c r="I115" s="11"/>
      <c r="J115" s="11"/>
      <c r="K115" s="11"/>
      <c r="L115" s="11"/>
      <c r="M115" s="11"/>
      <c r="N115" s="11"/>
    </row>
    <row r="116" spans="1:14" x14ac:dyDescent="0.3">
      <c r="A116" s="11"/>
      <c r="B116" s="11"/>
      <c r="C116" s="11"/>
      <c r="D116" s="30"/>
      <c r="E116" s="10" t="s">
        <v>128</v>
      </c>
      <c r="F116" s="14"/>
      <c r="G116" s="15"/>
      <c r="H116" s="15"/>
      <c r="I116" s="15"/>
      <c r="J116" s="16">
        <f>OR(F116&lt;&gt;0,G116&lt;&gt;0,H116&lt;&gt;0,I116&lt;&gt;0)*(F116 + (F116 = 0))*(G116 + (G116 = 0))*(H116 + (H116 = 0))*(I116 + (I116 = 0))</f>
        <v>0</v>
      </c>
      <c r="K116" s="11"/>
      <c r="L116" s="11"/>
      <c r="M116" s="11"/>
      <c r="N116" s="11"/>
    </row>
    <row r="117" spans="1:14" x14ac:dyDescent="0.3">
      <c r="A117" s="11"/>
      <c r="B117" s="11"/>
      <c r="C117" s="11"/>
      <c r="D117" s="30"/>
      <c r="E117" s="10" t="s">
        <v>129</v>
      </c>
      <c r="F117" s="14">
        <v>1</v>
      </c>
      <c r="G117" s="15">
        <v>157.94999999999999</v>
      </c>
      <c r="H117" s="15">
        <v>0</v>
      </c>
      <c r="I117" s="15">
        <v>0</v>
      </c>
      <c r="J117" s="16">
        <f>OR(F117&lt;&gt;0,G117&lt;&gt;0,H117&lt;&gt;0,I117&lt;&gt;0)*(F117 + (F117 = 0))*(G117 + (G117 = 0))*(H117 + (H117 = 0))*(I117 + (I117 = 0))</f>
        <v>157.94999999999999</v>
      </c>
      <c r="K117" s="11"/>
      <c r="L117" s="11"/>
      <c r="M117" s="11"/>
      <c r="N117" s="11"/>
    </row>
    <row r="118" spans="1:14" x14ac:dyDescent="0.3">
      <c r="A118" s="11"/>
      <c r="B118" s="11"/>
      <c r="C118" s="11"/>
      <c r="D118" s="30"/>
      <c r="E118" s="10" t="s">
        <v>123</v>
      </c>
      <c r="F118" s="14">
        <v>1</v>
      </c>
      <c r="G118" s="15">
        <v>648</v>
      </c>
      <c r="H118" s="15">
        <v>0</v>
      </c>
      <c r="I118" s="15">
        <v>0</v>
      </c>
      <c r="J118" s="16">
        <f>OR(F118&lt;&gt;0,G118&lt;&gt;0,H118&lt;&gt;0,I118&lt;&gt;0)*(F118 + (F118 = 0))*(G118 + (G118 = 0))*(H118 + (H118 = 0))*(I118 + (I118 = 0))</f>
        <v>648</v>
      </c>
      <c r="K118" s="11"/>
      <c r="L118" s="11"/>
      <c r="M118" s="11"/>
      <c r="N118" s="11"/>
    </row>
    <row r="119" spans="1:14" x14ac:dyDescent="0.3">
      <c r="A119" s="11"/>
      <c r="B119" s="11"/>
      <c r="C119" s="11"/>
      <c r="D119" s="30"/>
      <c r="E119" s="10" t="s">
        <v>130</v>
      </c>
      <c r="F119" s="14">
        <v>-1</v>
      </c>
      <c r="G119" s="15">
        <v>142</v>
      </c>
      <c r="H119" s="15">
        <v>0.48</v>
      </c>
      <c r="I119" s="15">
        <v>0</v>
      </c>
      <c r="J119" s="16">
        <f>OR(F119&lt;&gt;0,G119&lt;&gt;0,H119&lt;&gt;0,I119&lt;&gt;0)*(F119 + (F119 = 0))*(G119 + (G119 = 0))*(H119 + (H119 = 0))*(I119 + (I119 = 0))</f>
        <v>-68.16</v>
      </c>
      <c r="K119" s="11"/>
      <c r="L119" s="11"/>
      <c r="M119" s="11"/>
      <c r="N119" s="11"/>
    </row>
    <row r="120" spans="1:14" x14ac:dyDescent="0.3">
      <c r="A120" s="11"/>
      <c r="B120" s="11"/>
      <c r="C120" s="11"/>
      <c r="D120" s="30"/>
      <c r="E120" s="10" t="s">
        <v>131</v>
      </c>
      <c r="F120" s="14">
        <v>-1</v>
      </c>
      <c r="G120" s="15">
        <v>2560</v>
      </c>
      <c r="H120" s="15">
        <v>0.2</v>
      </c>
      <c r="I120" s="15">
        <v>0</v>
      </c>
      <c r="J120" s="16">
        <f>OR(F120&lt;&gt;0,G120&lt;&gt;0,H120&lt;&gt;0,I120&lt;&gt;0)*(F120 + (F120 = 0))*(G120 + (G120 = 0))*(H120 + (H120 = 0))*(I120 + (I120 = 0))</f>
        <v>-512</v>
      </c>
      <c r="K120" s="11"/>
      <c r="L120" s="11"/>
      <c r="M120" s="11"/>
      <c r="N120" s="11"/>
    </row>
    <row r="121" spans="1:14" x14ac:dyDescent="0.3">
      <c r="A121" s="11"/>
      <c r="B121" s="11"/>
      <c r="C121" s="11"/>
      <c r="D121" s="30"/>
      <c r="E121" s="11"/>
      <c r="F121" s="11"/>
      <c r="G121" s="11"/>
      <c r="H121" s="11"/>
      <c r="I121" s="11"/>
      <c r="J121" s="17" t="s">
        <v>132</v>
      </c>
      <c r="K121" s="18">
        <f>SUM(J116:J120)</f>
        <v>225.79</v>
      </c>
      <c r="L121" s="19">
        <v>6.74</v>
      </c>
      <c r="M121" s="34">
        <f>ROUND(L121*1.06,2)</f>
        <v>7.14</v>
      </c>
      <c r="N121" s="18">
        <f>ROUND(K121*M121,2)</f>
        <v>1612.14</v>
      </c>
    </row>
    <row r="122" spans="1:14" ht="1.05" customHeight="1" x14ac:dyDescent="0.3">
      <c r="A122" s="20"/>
      <c r="B122" s="20"/>
      <c r="C122" s="20"/>
      <c r="D122" s="31"/>
      <c r="E122" s="20"/>
      <c r="F122" s="20"/>
      <c r="G122" s="20"/>
      <c r="H122" s="20"/>
      <c r="I122" s="20"/>
      <c r="J122" s="20"/>
      <c r="K122" s="20"/>
      <c r="L122" s="20"/>
      <c r="M122" s="20"/>
      <c r="N122" s="20"/>
    </row>
    <row r="123" spans="1:14" ht="21.6" x14ac:dyDescent="0.3">
      <c r="A123" s="9" t="s">
        <v>133</v>
      </c>
      <c r="B123" s="10" t="s">
        <v>19</v>
      </c>
      <c r="C123" s="10" t="s">
        <v>45</v>
      </c>
      <c r="D123" s="13" t="s">
        <v>134</v>
      </c>
      <c r="E123" s="11"/>
      <c r="F123" s="11"/>
      <c r="G123" s="11"/>
      <c r="H123" s="11"/>
      <c r="I123" s="11"/>
      <c r="J123" s="11"/>
      <c r="K123" s="12">
        <f>K126</f>
        <v>20</v>
      </c>
      <c r="L123" s="12">
        <f>L126</f>
        <v>4.71</v>
      </c>
      <c r="M123" s="34">
        <f>ROUND(L123*1.06,2)</f>
        <v>4.99</v>
      </c>
      <c r="N123" s="12">
        <f>N126</f>
        <v>99.8</v>
      </c>
    </row>
    <row r="124" spans="1:14" ht="21.6" x14ac:dyDescent="0.3">
      <c r="A124" s="11"/>
      <c r="B124" s="11"/>
      <c r="C124" s="11"/>
      <c r="D124" s="13" t="s">
        <v>135</v>
      </c>
      <c r="E124" s="11"/>
      <c r="F124" s="11"/>
      <c r="G124" s="11"/>
      <c r="H124" s="11"/>
      <c r="I124" s="11"/>
      <c r="J124" s="11"/>
      <c r="K124" s="11"/>
      <c r="L124" s="11"/>
      <c r="M124" s="11"/>
      <c r="N124" s="11"/>
    </row>
    <row r="125" spans="1:14" x14ac:dyDescent="0.3">
      <c r="A125" s="11"/>
      <c r="B125" s="11"/>
      <c r="C125" s="11"/>
      <c r="D125" s="30"/>
      <c r="E125" s="10" t="s">
        <v>16</v>
      </c>
      <c r="F125" s="14">
        <v>20</v>
      </c>
      <c r="G125" s="15">
        <v>0</v>
      </c>
      <c r="H125" s="15">
        <v>0</v>
      </c>
      <c r="I125" s="15">
        <v>0</v>
      </c>
      <c r="J125" s="16">
        <f>OR(F125&lt;&gt;0,G125&lt;&gt;0,H125&lt;&gt;0,I125&lt;&gt;0)*(F125 + (F125 = 0))*(G125 + (G125 = 0))*(H125 + (H125 = 0))*(I125 + (I125 = 0))</f>
        <v>20</v>
      </c>
      <c r="K125" s="11"/>
      <c r="L125" s="11"/>
      <c r="M125" s="11"/>
      <c r="N125" s="11"/>
    </row>
    <row r="126" spans="1:14" x14ac:dyDescent="0.3">
      <c r="A126" s="11"/>
      <c r="B126" s="11"/>
      <c r="C126" s="11"/>
      <c r="D126" s="30"/>
      <c r="E126" s="11"/>
      <c r="F126" s="11"/>
      <c r="G126" s="11"/>
      <c r="H126" s="11"/>
      <c r="I126" s="11"/>
      <c r="J126" s="17" t="s">
        <v>136</v>
      </c>
      <c r="K126" s="18">
        <f>J125</f>
        <v>20</v>
      </c>
      <c r="L126" s="19">
        <v>4.71</v>
      </c>
      <c r="M126" s="34">
        <f>ROUND(L126*1.06,2)</f>
        <v>4.99</v>
      </c>
      <c r="N126" s="18">
        <f>ROUND(K126*M126,2)</f>
        <v>99.8</v>
      </c>
    </row>
    <row r="127" spans="1:14" ht="1.05" customHeight="1" x14ac:dyDescent="0.3">
      <c r="A127" s="20"/>
      <c r="B127" s="20"/>
      <c r="C127" s="20"/>
      <c r="D127" s="31"/>
      <c r="E127" s="20"/>
      <c r="F127" s="20"/>
      <c r="G127" s="20"/>
      <c r="H127" s="20"/>
      <c r="I127" s="20"/>
      <c r="J127" s="20"/>
      <c r="K127" s="20"/>
      <c r="L127" s="20"/>
      <c r="M127" s="20"/>
      <c r="N127" s="20"/>
    </row>
    <row r="128" spans="1:14" ht="21.6" x14ac:dyDescent="0.3">
      <c r="A128" s="9" t="s">
        <v>137</v>
      </c>
      <c r="B128" s="10" t="s">
        <v>19</v>
      </c>
      <c r="C128" s="10" t="s">
        <v>45</v>
      </c>
      <c r="D128" s="13" t="s">
        <v>138</v>
      </c>
      <c r="E128" s="11"/>
      <c r="F128" s="11"/>
      <c r="G128" s="11"/>
      <c r="H128" s="11"/>
      <c r="I128" s="11"/>
      <c r="J128" s="11"/>
      <c r="K128" s="12">
        <f>K133</f>
        <v>89.21</v>
      </c>
      <c r="L128" s="12">
        <f>L133</f>
        <v>5.0999999999999996</v>
      </c>
      <c r="M128" s="34">
        <f>ROUND(L128*1.06,2)</f>
        <v>5.41</v>
      </c>
      <c r="N128" s="12">
        <f>N133</f>
        <v>482.63</v>
      </c>
    </row>
    <row r="129" spans="1:14" ht="54" x14ac:dyDescent="0.3">
      <c r="A129" s="11"/>
      <c r="B129" s="11"/>
      <c r="C129" s="11"/>
      <c r="D129" s="13" t="s">
        <v>139</v>
      </c>
      <c r="E129" s="11"/>
      <c r="F129" s="11"/>
      <c r="G129" s="11"/>
      <c r="H129" s="11"/>
      <c r="I129" s="11"/>
      <c r="J129" s="11"/>
      <c r="K129" s="11"/>
      <c r="L129" s="11"/>
      <c r="M129" s="11"/>
      <c r="N129" s="11"/>
    </row>
    <row r="130" spans="1:14" x14ac:dyDescent="0.3">
      <c r="A130" s="11"/>
      <c r="B130" s="11"/>
      <c r="C130" s="11"/>
      <c r="D130" s="30"/>
      <c r="E130" s="10" t="s">
        <v>140</v>
      </c>
      <c r="F130" s="14"/>
      <c r="G130" s="15"/>
      <c r="H130" s="15"/>
      <c r="I130" s="15"/>
      <c r="J130" s="16">
        <f>OR(F130&lt;&gt;0,G130&lt;&gt;0,H130&lt;&gt;0,I130&lt;&gt;0)*(F130 + (F130 = 0))*(G130 + (G130 = 0))*(H130 + (H130 = 0))*(I130 + (I130 = 0))</f>
        <v>0</v>
      </c>
      <c r="K130" s="11"/>
      <c r="L130" s="11"/>
      <c r="M130" s="11"/>
      <c r="N130" s="11"/>
    </row>
    <row r="131" spans="1:14" x14ac:dyDescent="0.3">
      <c r="A131" s="11"/>
      <c r="B131" s="11"/>
      <c r="C131" s="11"/>
      <c r="D131" s="30"/>
      <c r="E131" s="10" t="s">
        <v>141</v>
      </c>
      <c r="F131" s="14">
        <v>1</v>
      </c>
      <c r="G131" s="15">
        <v>25</v>
      </c>
      <c r="H131" s="15">
        <v>0</v>
      </c>
      <c r="I131" s="15">
        <v>0</v>
      </c>
      <c r="J131" s="16">
        <f>OR(F131&lt;&gt;0,G131&lt;&gt;0,H131&lt;&gt;0,I131&lt;&gt;0)*(F131 + (F131 = 0))*(G131 + (G131 = 0))*(H131 + (H131 = 0))*(I131 + (I131 = 0))</f>
        <v>25</v>
      </c>
      <c r="K131" s="11"/>
      <c r="L131" s="11"/>
      <c r="M131" s="11"/>
      <c r="N131" s="11"/>
    </row>
    <row r="132" spans="1:14" x14ac:dyDescent="0.3">
      <c r="A132" s="11"/>
      <c r="B132" s="11"/>
      <c r="C132" s="11"/>
      <c r="D132" s="30"/>
      <c r="E132" s="10" t="s">
        <v>142</v>
      </c>
      <c r="F132" s="14">
        <v>0.9</v>
      </c>
      <c r="G132" s="15">
        <v>142</v>
      </c>
      <c r="H132" s="15">
        <v>3.14</v>
      </c>
      <c r="I132" s="15">
        <v>0.16</v>
      </c>
      <c r="J132" s="16">
        <f>OR(F132&lt;&gt;0,G132&lt;&gt;0,H132&lt;&gt;0,I132&lt;&gt;0)*(F132 + (F132 = 0))*(G132 + (G132 = 0))*(H132 + (H132 = 0))*(I132 + (I132 = 0))</f>
        <v>64.206999999999994</v>
      </c>
      <c r="K132" s="11"/>
      <c r="L132" s="11"/>
      <c r="M132" s="11"/>
      <c r="N132" s="11"/>
    </row>
    <row r="133" spans="1:14" x14ac:dyDescent="0.3">
      <c r="A133" s="11"/>
      <c r="B133" s="11"/>
      <c r="C133" s="11"/>
      <c r="D133" s="30"/>
      <c r="E133" s="11"/>
      <c r="F133" s="11"/>
      <c r="G133" s="11"/>
      <c r="H133" s="11"/>
      <c r="I133" s="11"/>
      <c r="J133" s="17" t="s">
        <v>143</v>
      </c>
      <c r="K133" s="18">
        <f>SUM(J130:J132)</f>
        <v>89.21</v>
      </c>
      <c r="L133" s="19">
        <v>5.0999999999999996</v>
      </c>
      <c r="M133" s="34">
        <f>ROUND(L133*1.06,2)</f>
        <v>5.41</v>
      </c>
      <c r="N133" s="18">
        <f>ROUND(K133*M133,2)</f>
        <v>482.63</v>
      </c>
    </row>
    <row r="134" spans="1:14" ht="1.05" customHeight="1" x14ac:dyDescent="0.3">
      <c r="A134" s="20"/>
      <c r="B134" s="20"/>
      <c r="C134" s="20"/>
      <c r="D134" s="31"/>
      <c r="E134" s="20"/>
      <c r="F134" s="20"/>
      <c r="G134" s="20"/>
      <c r="H134" s="20"/>
      <c r="I134" s="20"/>
      <c r="J134" s="20"/>
      <c r="K134" s="20"/>
      <c r="L134" s="20"/>
      <c r="M134" s="20"/>
      <c r="N134" s="20"/>
    </row>
    <row r="135" spans="1:14" ht="21.6" x14ac:dyDescent="0.3">
      <c r="A135" s="9" t="s">
        <v>144</v>
      </c>
      <c r="B135" s="10" t="s">
        <v>19</v>
      </c>
      <c r="C135" s="10" t="s">
        <v>38</v>
      </c>
      <c r="D135" s="13" t="s">
        <v>145</v>
      </c>
      <c r="E135" s="11"/>
      <c r="F135" s="11"/>
      <c r="G135" s="11"/>
      <c r="H135" s="11"/>
      <c r="I135" s="11"/>
      <c r="J135" s="11"/>
      <c r="K135" s="12">
        <f>K139</f>
        <v>43.88</v>
      </c>
      <c r="L135" s="12">
        <f>L139</f>
        <v>3.68</v>
      </c>
      <c r="M135" s="34">
        <f>ROUND(L135*1.06,2)</f>
        <v>3.9</v>
      </c>
      <c r="N135" s="12">
        <f>N139</f>
        <v>171.13</v>
      </c>
    </row>
    <row r="136" spans="1:14" ht="43.2" x14ac:dyDescent="0.3">
      <c r="A136" s="11"/>
      <c r="B136" s="11"/>
      <c r="C136" s="11"/>
      <c r="D136" s="13" t="s">
        <v>146</v>
      </c>
      <c r="E136" s="11"/>
      <c r="F136" s="11"/>
      <c r="G136" s="11"/>
      <c r="H136" s="11"/>
      <c r="I136" s="11"/>
      <c r="J136" s="11"/>
      <c r="K136" s="11"/>
      <c r="L136" s="11"/>
      <c r="M136" s="11"/>
      <c r="N136" s="11"/>
    </row>
    <row r="137" spans="1:14" x14ac:dyDescent="0.3">
      <c r="A137" s="11"/>
      <c r="B137" s="11"/>
      <c r="C137" s="11"/>
      <c r="D137" s="30"/>
      <c r="E137" s="10" t="s">
        <v>16</v>
      </c>
      <c r="F137" s="14">
        <v>1</v>
      </c>
      <c r="G137" s="15">
        <v>12.5</v>
      </c>
      <c r="H137" s="15">
        <v>2.5099999999999998</v>
      </c>
      <c r="I137" s="15">
        <v>0</v>
      </c>
      <c r="J137" s="16">
        <f>OR(F137&lt;&gt;0,G137&lt;&gt;0,H137&lt;&gt;0,I137&lt;&gt;0)*(F137 + (F137 = 0))*(G137 + (G137 = 0))*(H137 + (H137 = 0))*(I137 + (I137 = 0))</f>
        <v>31.375</v>
      </c>
      <c r="K137" s="11"/>
      <c r="L137" s="11"/>
      <c r="M137" s="11"/>
      <c r="N137" s="11"/>
    </row>
    <row r="138" spans="1:14" x14ac:dyDescent="0.3">
      <c r="A138" s="11"/>
      <c r="B138" s="11"/>
      <c r="C138" s="11"/>
      <c r="D138" s="30"/>
      <c r="E138" s="10" t="s">
        <v>16</v>
      </c>
      <c r="F138" s="14">
        <v>1</v>
      </c>
      <c r="G138" s="15">
        <v>12.5</v>
      </c>
      <c r="H138" s="15">
        <v>1</v>
      </c>
      <c r="I138" s="15">
        <v>0</v>
      </c>
      <c r="J138" s="16">
        <f>OR(F138&lt;&gt;0,G138&lt;&gt;0,H138&lt;&gt;0,I138&lt;&gt;0)*(F138 + (F138 = 0))*(G138 + (G138 = 0))*(H138 + (H138 = 0))*(I138 + (I138 = 0))</f>
        <v>12.5</v>
      </c>
      <c r="K138" s="11"/>
      <c r="L138" s="11"/>
      <c r="M138" s="11"/>
      <c r="N138" s="11"/>
    </row>
    <row r="139" spans="1:14" x14ac:dyDescent="0.3">
      <c r="A139" s="11"/>
      <c r="B139" s="11"/>
      <c r="C139" s="11"/>
      <c r="D139" s="30"/>
      <c r="E139" s="11"/>
      <c r="F139" s="11"/>
      <c r="G139" s="11"/>
      <c r="H139" s="11"/>
      <c r="I139" s="11"/>
      <c r="J139" s="17" t="s">
        <v>147</v>
      </c>
      <c r="K139" s="18">
        <f>SUM(J137:J138)</f>
        <v>43.88</v>
      </c>
      <c r="L139" s="19">
        <v>3.68</v>
      </c>
      <c r="M139" s="34">
        <f>ROUND(L139*1.06,2)</f>
        <v>3.9</v>
      </c>
      <c r="N139" s="18">
        <f>ROUND(K139*M139,2)</f>
        <v>171.13</v>
      </c>
    </row>
    <row r="140" spans="1:14" ht="1.05" customHeight="1" x14ac:dyDescent="0.3">
      <c r="A140" s="20"/>
      <c r="B140" s="20"/>
      <c r="C140" s="20"/>
      <c r="D140" s="31"/>
      <c r="E140" s="20"/>
      <c r="F140" s="20"/>
      <c r="G140" s="20"/>
      <c r="H140" s="20"/>
      <c r="I140" s="20"/>
      <c r="J140" s="20"/>
      <c r="K140" s="20"/>
      <c r="L140" s="20"/>
      <c r="M140" s="20"/>
      <c r="N140" s="20"/>
    </row>
    <row r="141" spans="1:14" x14ac:dyDescent="0.3">
      <c r="A141" s="9" t="s">
        <v>148</v>
      </c>
      <c r="B141" s="10" t="s">
        <v>19</v>
      </c>
      <c r="C141" s="10" t="s">
        <v>53</v>
      </c>
      <c r="D141" s="13" t="s">
        <v>149</v>
      </c>
      <c r="E141" s="11"/>
      <c r="F141" s="11"/>
      <c r="G141" s="11"/>
      <c r="H141" s="11"/>
      <c r="I141" s="11"/>
      <c r="J141" s="11"/>
      <c r="K141" s="12">
        <f>K144</f>
        <v>25</v>
      </c>
      <c r="L141" s="12">
        <f>L144</f>
        <v>8.43</v>
      </c>
      <c r="M141" s="34">
        <f>ROUND(L141*1.06,2)</f>
        <v>8.94</v>
      </c>
      <c r="N141" s="12">
        <f>N144</f>
        <v>223.5</v>
      </c>
    </row>
    <row r="142" spans="1:14" ht="43.2" x14ac:dyDescent="0.3">
      <c r="A142" s="11"/>
      <c r="B142" s="11"/>
      <c r="C142" s="11"/>
      <c r="D142" s="13" t="s">
        <v>150</v>
      </c>
      <c r="E142" s="11"/>
      <c r="F142" s="11"/>
      <c r="G142" s="11"/>
      <c r="H142" s="11"/>
      <c r="I142" s="11"/>
      <c r="J142" s="11"/>
      <c r="K142" s="11"/>
      <c r="L142" s="11"/>
      <c r="M142" s="11"/>
      <c r="N142" s="11"/>
    </row>
    <row r="143" spans="1:14" x14ac:dyDescent="0.3">
      <c r="A143" s="11"/>
      <c r="B143" s="11"/>
      <c r="C143" s="11"/>
      <c r="D143" s="30"/>
      <c r="E143" s="10" t="s">
        <v>151</v>
      </c>
      <c r="F143" s="14">
        <v>2</v>
      </c>
      <c r="G143" s="15">
        <v>12.5</v>
      </c>
      <c r="H143" s="15">
        <v>0</v>
      </c>
      <c r="I143" s="15">
        <v>0</v>
      </c>
      <c r="J143" s="16">
        <f>OR(F143&lt;&gt;0,G143&lt;&gt;0,H143&lt;&gt;0,I143&lt;&gt;0)*(F143 + (F143 = 0))*(G143 + (G143 = 0))*(H143 + (H143 = 0))*(I143 + (I143 = 0))</f>
        <v>25</v>
      </c>
      <c r="K143" s="11"/>
      <c r="L143" s="11"/>
      <c r="M143" s="11"/>
      <c r="N143" s="11"/>
    </row>
    <row r="144" spans="1:14" x14ac:dyDescent="0.3">
      <c r="A144" s="11"/>
      <c r="B144" s="11"/>
      <c r="C144" s="11"/>
      <c r="D144" s="30"/>
      <c r="E144" s="11"/>
      <c r="F144" s="11"/>
      <c r="G144" s="11"/>
      <c r="H144" s="11"/>
      <c r="I144" s="11"/>
      <c r="J144" s="17" t="s">
        <v>152</v>
      </c>
      <c r="K144" s="18">
        <f>J143</f>
        <v>25</v>
      </c>
      <c r="L144" s="19">
        <v>8.43</v>
      </c>
      <c r="M144" s="34">
        <f>ROUND(L144*1.06,2)</f>
        <v>8.94</v>
      </c>
      <c r="N144" s="18">
        <f>ROUND(K144*M144,2)</f>
        <v>223.5</v>
      </c>
    </row>
    <row r="145" spans="1:14" ht="1.05" customHeight="1" x14ac:dyDescent="0.3">
      <c r="A145" s="20"/>
      <c r="B145" s="20"/>
      <c r="C145" s="20"/>
      <c r="D145" s="31"/>
      <c r="E145" s="20"/>
      <c r="F145" s="20"/>
      <c r="G145" s="20"/>
      <c r="H145" s="20"/>
      <c r="I145" s="20"/>
      <c r="J145" s="20"/>
      <c r="K145" s="20"/>
      <c r="L145" s="20"/>
      <c r="M145" s="20"/>
      <c r="N145" s="20"/>
    </row>
    <row r="146" spans="1:14" x14ac:dyDescent="0.3">
      <c r="A146" s="9" t="s">
        <v>153</v>
      </c>
      <c r="B146" s="10" t="s">
        <v>19</v>
      </c>
      <c r="C146" s="10" t="s">
        <v>45</v>
      </c>
      <c r="D146" s="13" t="s">
        <v>154</v>
      </c>
      <c r="E146" s="11"/>
      <c r="F146" s="11"/>
      <c r="G146" s="11"/>
      <c r="H146" s="11"/>
      <c r="I146" s="11"/>
      <c r="J146" s="11"/>
      <c r="K146" s="12">
        <f>K151</f>
        <v>84.75</v>
      </c>
      <c r="L146" s="12">
        <f>L151</f>
        <v>74.489999999999995</v>
      </c>
      <c r="M146" s="34">
        <f>ROUND(L146*1.06,2)</f>
        <v>78.959999999999994</v>
      </c>
      <c r="N146" s="12">
        <f>N151</f>
        <v>6691.86</v>
      </c>
    </row>
    <row r="147" spans="1:14" ht="43.2" x14ac:dyDescent="0.3">
      <c r="A147" s="11"/>
      <c r="B147" s="11"/>
      <c r="C147" s="11"/>
      <c r="D147" s="13" t="s">
        <v>155</v>
      </c>
      <c r="E147" s="11"/>
      <c r="F147" s="11"/>
      <c r="G147" s="11"/>
      <c r="H147" s="11"/>
      <c r="I147" s="11"/>
      <c r="J147" s="11"/>
      <c r="K147" s="11"/>
      <c r="L147" s="11"/>
      <c r="M147" s="11"/>
      <c r="N147" s="11"/>
    </row>
    <row r="148" spans="1:14" x14ac:dyDescent="0.3">
      <c r="A148" s="11"/>
      <c r="B148" s="11"/>
      <c r="C148" s="11"/>
      <c r="D148" s="30"/>
      <c r="E148" s="10" t="s">
        <v>156</v>
      </c>
      <c r="F148" s="14">
        <v>1</v>
      </c>
      <c r="G148" s="15">
        <v>0</v>
      </c>
      <c r="H148" s="15">
        <v>0</v>
      </c>
      <c r="I148" s="15">
        <v>0</v>
      </c>
      <c r="J148" s="16">
        <f>OR(F148&lt;&gt;0,G148&lt;&gt;0,H148&lt;&gt;0,I148&lt;&gt;0)*(F148 + (F148 = 0))*(G148 + (G148 = 0))*(H148 + (H148 = 0))*(I148 + (I148 = 0))</f>
        <v>1</v>
      </c>
      <c r="K148" s="11"/>
      <c r="L148" s="11"/>
      <c r="M148" s="11"/>
      <c r="N148" s="11"/>
    </row>
    <row r="149" spans="1:14" x14ac:dyDescent="0.3">
      <c r="A149" s="11"/>
      <c r="B149" s="11"/>
      <c r="C149" s="11"/>
      <c r="D149" s="30"/>
      <c r="E149" s="10" t="s">
        <v>157</v>
      </c>
      <c r="F149" s="14">
        <v>1</v>
      </c>
      <c r="G149" s="15">
        <v>12.5</v>
      </c>
      <c r="H149" s="15">
        <v>4.0999999999999996</v>
      </c>
      <c r="I149" s="15">
        <v>0</v>
      </c>
      <c r="J149" s="16">
        <f>OR(F149&lt;&gt;0,G149&lt;&gt;0,H149&lt;&gt;0,I149&lt;&gt;0)*(F149 + (F149 = 0))*(G149 + (G149 = 0))*(H149 + (H149 = 0))*(I149 + (I149 = 0))</f>
        <v>51.25</v>
      </c>
      <c r="K149" s="11"/>
      <c r="L149" s="11"/>
      <c r="M149" s="11"/>
      <c r="N149" s="11"/>
    </row>
    <row r="150" spans="1:14" x14ac:dyDescent="0.3">
      <c r="A150" s="11"/>
      <c r="B150" s="11"/>
      <c r="C150" s="11"/>
      <c r="D150" s="30"/>
      <c r="E150" s="10" t="s">
        <v>158</v>
      </c>
      <c r="F150" s="14">
        <v>1</v>
      </c>
      <c r="G150" s="15">
        <v>12.5</v>
      </c>
      <c r="H150" s="15">
        <v>2.6</v>
      </c>
      <c r="I150" s="15">
        <v>0</v>
      </c>
      <c r="J150" s="16">
        <f>OR(F150&lt;&gt;0,G150&lt;&gt;0,H150&lt;&gt;0,I150&lt;&gt;0)*(F150 + (F150 = 0))*(G150 + (G150 = 0))*(H150 + (H150 = 0))*(I150 + (I150 = 0))</f>
        <v>32.5</v>
      </c>
      <c r="K150" s="11"/>
      <c r="L150" s="11"/>
      <c r="M150" s="11"/>
      <c r="N150" s="11"/>
    </row>
    <row r="151" spans="1:14" x14ac:dyDescent="0.3">
      <c r="A151" s="11"/>
      <c r="B151" s="11"/>
      <c r="C151" s="11"/>
      <c r="D151" s="30"/>
      <c r="E151" s="11"/>
      <c r="F151" s="11"/>
      <c r="G151" s="11"/>
      <c r="H151" s="11"/>
      <c r="I151" s="11"/>
      <c r="J151" s="17" t="s">
        <v>159</v>
      </c>
      <c r="K151" s="18">
        <f>SUM(J148:J150)</f>
        <v>84.75</v>
      </c>
      <c r="L151" s="19">
        <v>74.489999999999995</v>
      </c>
      <c r="M151" s="34">
        <f>ROUND(L151*1.06,2)</f>
        <v>78.959999999999994</v>
      </c>
      <c r="N151" s="18">
        <f>ROUND(K151*M151,2)</f>
        <v>6691.86</v>
      </c>
    </row>
    <row r="152" spans="1:14" ht="1.05" customHeight="1" x14ac:dyDescent="0.3">
      <c r="A152" s="20"/>
      <c r="B152" s="20"/>
      <c r="C152" s="20"/>
      <c r="D152" s="31"/>
      <c r="E152" s="20"/>
      <c r="F152" s="20"/>
      <c r="G152" s="20"/>
      <c r="H152" s="20"/>
      <c r="I152" s="20"/>
      <c r="J152" s="20"/>
      <c r="K152" s="20"/>
      <c r="L152" s="20"/>
      <c r="M152" s="20"/>
      <c r="N152" s="20"/>
    </row>
    <row r="153" spans="1:14" x14ac:dyDescent="0.3">
      <c r="A153" s="11"/>
      <c r="B153" s="11"/>
      <c r="C153" s="11"/>
      <c r="D153" s="30"/>
      <c r="E153" s="11"/>
      <c r="F153" s="11"/>
      <c r="G153" s="11"/>
      <c r="H153" s="11"/>
      <c r="I153" s="11"/>
      <c r="J153" s="17" t="s">
        <v>160</v>
      </c>
      <c r="K153" s="19">
        <v>1</v>
      </c>
      <c r="M153" s="18">
        <f>N108+N114+N123+N128+N135+N141+N146</f>
        <v>11636.26</v>
      </c>
      <c r="N153" s="18">
        <f>ROUND(K153*M153,2)</f>
        <v>11636.26</v>
      </c>
    </row>
    <row r="154" spans="1:14" ht="1.05" customHeight="1" x14ac:dyDescent="0.3">
      <c r="A154" s="20"/>
      <c r="B154" s="20"/>
      <c r="C154" s="20"/>
      <c r="D154" s="31"/>
      <c r="E154" s="20"/>
      <c r="F154" s="20"/>
      <c r="G154" s="20"/>
      <c r="H154" s="20"/>
      <c r="I154" s="20"/>
      <c r="J154" s="20"/>
      <c r="K154" s="20"/>
      <c r="L154" s="20"/>
      <c r="M154" s="20"/>
      <c r="N154" s="20"/>
    </row>
    <row r="155" spans="1:14" x14ac:dyDescent="0.3">
      <c r="A155" s="22" t="s">
        <v>161</v>
      </c>
      <c r="B155" s="22" t="s">
        <v>15</v>
      </c>
      <c r="C155" s="22" t="s">
        <v>16</v>
      </c>
      <c r="D155" s="32" t="s">
        <v>162</v>
      </c>
      <c r="E155" s="23"/>
      <c r="F155" s="23"/>
      <c r="G155" s="23"/>
      <c r="H155" s="23"/>
      <c r="I155" s="23"/>
      <c r="J155" s="23"/>
      <c r="K155" s="24">
        <f>K572</f>
        <v>1</v>
      </c>
      <c r="M155" s="24">
        <f>M572</f>
        <v>101110.03</v>
      </c>
      <c r="N155" s="24">
        <f>N572</f>
        <v>101110.03</v>
      </c>
    </row>
    <row r="156" spans="1:14" x14ac:dyDescent="0.3">
      <c r="A156" s="25" t="s">
        <v>163</v>
      </c>
      <c r="B156" s="25" t="s">
        <v>15</v>
      </c>
      <c r="C156" s="25" t="s">
        <v>16</v>
      </c>
      <c r="D156" s="33" t="s">
        <v>164</v>
      </c>
      <c r="E156" s="26"/>
      <c r="F156" s="26"/>
      <c r="G156" s="26"/>
      <c r="H156" s="26"/>
      <c r="I156" s="26"/>
      <c r="J156" s="26"/>
      <c r="K156" s="27">
        <f>K244</f>
        <v>1</v>
      </c>
      <c r="M156" s="27">
        <f>M244</f>
        <v>22478.19</v>
      </c>
      <c r="N156" s="27">
        <f>N244</f>
        <v>22478.19</v>
      </c>
    </row>
    <row r="157" spans="1:14" x14ac:dyDescent="0.3">
      <c r="A157" s="9" t="s">
        <v>165</v>
      </c>
      <c r="B157" s="10" t="s">
        <v>19</v>
      </c>
      <c r="C157" s="10" t="s">
        <v>45</v>
      </c>
      <c r="D157" s="13" t="s">
        <v>166</v>
      </c>
      <c r="E157" s="11"/>
      <c r="F157" s="11"/>
      <c r="G157" s="11"/>
      <c r="H157" s="11"/>
      <c r="I157" s="11"/>
      <c r="J157" s="11"/>
      <c r="K157" s="12">
        <f>K162</f>
        <v>27.22</v>
      </c>
      <c r="L157" s="12">
        <f>L162</f>
        <v>195.35</v>
      </c>
      <c r="M157" s="34">
        <f>ROUND(L157*1.06,2)</f>
        <v>207.07</v>
      </c>
      <c r="N157" s="12">
        <f>N162</f>
        <v>5636.45</v>
      </c>
    </row>
    <row r="158" spans="1:14" ht="64.8" x14ac:dyDescent="0.3">
      <c r="A158" s="11"/>
      <c r="B158" s="11"/>
      <c r="C158" s="11"/>
      <c r="D158" s="13" t="s">
        <v>167</v>
      </c>
      <c r="E158" s="11"/>
      <c r="F158" s="11"/>
      <c r="G158" s="11"/>
      <c r="H158" s="11"/>
      <c r="I158" s="11"/>
      <c r="J158" s="11"/>
      <c r="K158" s="11"/>
      <c r="L158" s="11"/>
      <c r="M158" s="11"/>
      <c r="N158" s="11"/>
    </row>
    <row r="159" spans="1:14" x14ac:dyDescent="0.3">
      <c r="A159" s="11"/>
      <c r="B159" s="11"/>
      <c r="C159" s="11"/>
      <c r="D159" s="30"/>
      <c r="E159" s="10" t="s">
        <v>168</v>
      </c>
      <c r="F159" s="14">
        <v>1</v>
      </c>
      <c r="G159" s="15">
        <v>11.17</v>
      </c>
      <c r="H159" s="15">
        <v>5.35</v>
      </c>
      <c r="I159" s="15">
        <v>0.4</v>
      </c>
      <c r="J159" s="16">
        <f>OR(F159&lt;&gt;0,G159&lt;&gt;0,H159&lt;&gt;0,I159&lt;&gt;0)*(F159 + (F159 = 0))*(G159 + (G159 = 0))*(H159 + (H159 = 0))*(I159 + (I159 = 0))</f>
        <v>23.904</v>
      </c>
      <c r="K159" s="11"/>
      <c r="L159" s="11"/>
      <c r="M159" s="11"/>
      <c r="N159" s="11"/>
    </row>
    <row r="160" spans="1:14" x14ac:dyDescent="0.3">
      <c r="A160" s="11"/>
      <c r="B160" s="11"/>
      <c r="C160" s="11"/>
      <c r="D160" s="30"/>
      <c r="E160" s="10" t="s">
        <v>169</v>
      </c>
      <c r="F160" s="14">
        <v>1</v>
      </c>
      <c r="G160" s="15">
        <v>1.32</v>
      </c>
      <c r="H160" s="15">
        <v>7.86</v>
      </c>
      <c r="I160" s="15">
        <v>0.16</v>
      </c>
      <c r="J160" s="16">
        <f>OR(F160&lt;&gt;0,G160&lt;&gt;0,H160&lt;&gt;0,I160&lt;&gt;0)*(F160 + (F160 = 0))*(G160 + (G160 = 0))*(H160 + (H160 = 0))*(I160 + (I160 = 0))</f>
        <v>1.66</v>
      </c>
      <c r="K160" s="11"/>
      <c r="L160" s="11"/>
      <c r="M160" s="11"/>
      <c r="N160" s="11"/>
    </row>
    <row r="161" spans="1:14" x14ac:dyDescent="0.3">
      <c r="A161" s="11"/>
      <c r="B161" s="11"/>
      <c r="C161" s="11"/>
      <c r="D161" s="30"/>
      <c r="E161" s="10" t="s">
        <v>170</v>
      </c>
      <c r="F161" s="14">
        <v>1</v>
      </c>
      <c r="G161" s="15">
        <v>1.32</v>
      </c>
      <c r="H161" s="15">
        <v>7.86</v>
      </c>
      <c r="I161" s="15">
        <v>0.16</v>
      </c>
      <c r="J161" s="16">
        <f>OR(F161&lt;&gt;0,G161&lt;&gt;0,H161&lt;&gt;0,I161&lt;&gt;0)*(F161 + (F161 = 0))*(G161 + (G161 = 0))*(H161 + (H161 = 0))*(I161 + (I161 = 0))</f>
        <v>1.66</v>
      </c>
      <c r="K161" s="11"/>
      <c r="L161" s="11"/>
      <c r="M161" s="11"/>
      <c r="N161" s="11"/>
    </row>
    <row r="162" spans="1:14" x14ac:dyDescent="0.3">
      <c r="A162" s="11"/>
      <c r="B162" s="11"/>
      <c r="C162" s="11"/>
      <c r="D162" s="30"/>
      <c r="E162" s="11"/>
      <c r="F162" s="11"/>
      <c r="G162" s="11"/>
      <c r="H162" s="11"/>
      <c r="I162" s="11"/>
      <c r="J162" s="17" t="s">
        <v>171</v>
      </c>
      <c r="K162" s="18">
        <f>SUM(J159:J161)</f>
        <v>27.22</v>
      </c>
      <c r="L162" s="19">
        <v>195.35</v>
      </c>
      <c r="M162" s="34">
        <f>ROUND(L162*1.06,2)</f>
        <v>207.07</v>
      </c>
      <c r="N162" s="18">
        <f>ROUND(K162*M162,2)</f>
        <v>5636.45</v>
      </c>
    </row>
    <row r="163" spans="1:14" ht="1.05" customHeight="1" x14ac:dyDescent="0.3">
      <c r="A163" s="20"/>
      <c r="B163" s="20"/>
      <c r="C163" s="20"/>
      <c r="D163" s="31"/>
      <c r="E163" s="20"/>
      <c r="F163" s="20"/>
      <c r="G163" s="20"/>
      <c r="H163" s="20"/>
      <c r="I163" s="20"/>
      <c r="J163" s="20"/>
      <c r="K163" s="20"/>
      <c r="L163" s="20"/>
      <c r="M163" s="20"/>
      <c r="N163" s="20"/>
    </row>
    <row r="164" spans="1:14" x14ac:dyDescent="0.3">
      <c r="A164" s="9" t="s">
        <v>172</v>
      </c>
      <c r="B164" s="10" t="s">
        <v>19</v>
      </c>
      <c r="C164" s="10" t="s">
        <v>45</v>
      </c>
      <c r="D164" s="13" t="s">
        <v>173</v>
      </c>
      <c r="E164" s="11"/>
      <c r="F164" s="11"/>
      <c r="G164" s="11"/>
      <c r="H164" s="11"/>
      <c r="I164" s="11"/>
      <c r="J164" s="11"/>
      <c r="K164" s="12">
        <f>K167</f>
        <v>2.12</v>
      </c>
      <c r="L164" s="12">
        <f>L167</f>
        <v>179.85</v>
      </c>
      <c r="M164" s="34">
        <f>ROUND(L164*1.06,2)</f>
        <v>190.64</v>
      </c>
      <c r="N164" s="12">
        <f>N167</f>
        <v>404.16</v>
      </c>
    </row>
    <row r="165" spans="1:14" ht="64.8" x14ac:dyDescent="0.3">
      <c r="A165" s="11"/>
      <c r="B165" s="11"/>
      <c r="C165" s="11"/>
      <c r="D165" s="13" t="s">
        <v>174</v>
      </c>
      <c r="E165" s="11"/>
      <c r="F165" s="11"/>
      <c r="G165" s="11"/>
      <c r="H165" s="11"/>
      <c r="I165" s="11"/>
      <c r="J165" s="11"/>
      <c r="K165" s="11"/>
      <c r="L165" s="11"/>
      <c r="M165" s="11"/>
      <c r="N165" s="11"/>
    </row>
    <row r="166" spans="1:14" x14ac:dyDescent="0.3">
      <c r="A166" s="11"/>
      <c r="B166" s="11"/>
      <c r="C166" s="11"/>
      <c r="D166" s="30"/>
      <c r="E166" s="10" t="s">
        <v>175</v>
      </c>
      <c r="F166" s="14">
        <v>2</v>
      </c>
      <c r="G166" s="15">
        <v>11.17</v>
      </c>
      <c r="H166" s="15">
        <v>0.25</v>
      </c>
      <c r="I166" s="15">
        <v>0.38</v>
      </c>
      <c r="J166" s="16">
        <f>OR(F166&lt;&gt;0,G166&lt;&gt;0,H166&lt;&gt;0,I166&lt;&gt;0)*(F166 + (F166 = 0))*(G166 + (G166 = 0))*(H166 + (H166 = 0))*(I166 + (I166 = 0))</f>
        <v>2.1219999999999999</v>
      </c>
      <c r="K166" s="11"/>
      <c r="L166" s="11"/>
      <c r="M166" s="11"/>
      <c r="N166" s="11"/>
    </row>
    <row r="167" spans="1:14" x14ac:dyDescent="0.3">
      <c r="A167" s="11"/>
      <c r="B167" s="11"/>
      <c r="C167" s="11"/>
      <c r="D167" s="30"/>
      <c r="E167" s="11"/>
      <c r="F167" s="11"/>
      <c r="G167" s="11"/>
      <c r="H167" s="11"/>
      <c r="I167" s="11"/>
      <c r="J167" s="17" t="s">
        <v>176</v>
      </c>
      <c r="K167" s="18">
        <f>J166</f>
        <v>2.12</v>
      </c>
      <c r="L167" s="19">
        <v>179.85</v>
      </c>
      <c r="M167" s="34">
        <f>ROUND(L167*1.06,2)</f>
        <v>190.64</v>
      </c>
      <c r="N167" s="18">
        <f>ROUND(K167*M167,2)</f>
        <v>404.16</v>
      </c>
    </row>
    <row r="168" spans="1:14" ht="1.05" customHeight="1" x14ac:dyDescent="0.3">
      <c r="A168" s="20"/>
      <c r="B168" s="20"/>
      <c r="C168" s="20"/>
      <c r="D168" s="31"/>
      <c r="E168" s="20"/>
      <c r="F168" s="20"/>
      <c r="G168" s="20"/>
      <c r="H168" s="20"/>
      <c r="I168" s="20"/>
      <c r="J168" s="20"/>
      <c r="K168" s="20"/>
      <c r="L168" s="20"/>
      <c r="M168" s="20"/>
      <c r="N168" s="20"/>
    </row>
    <row r="169" spans="1:14" ht="21.6" x14ac:dyDescent="0.3">
      <c r="A169" s="9" t="s">
        <v>177</v>
      </c>
      <c r="B169" s="10" t="s">
        <v>19</v>
      </c>
      <c r="C169" s="10" t="s">
        <v>38</v>
      </c>
      <c r="D169" s="13" t="s">
        <v>178</v>
      </c>
      <c r="E169" s="11"/>
      <c r="F169" s="11"/>
      <c r="G169" s="11"/>
      <c r="H169" s="11"/>
      <c r="I169" s="11"/>
      <c r="J169" s="11"/>
      <c r="K169" s="12">
        <f>K176</f>
        <v>3.36</v>
      </c>
      <c r="L169" s="12">
        <f>L176</f>
        <v>31.71</v>
      </c>
      <c r="M169" s="34">
        <f>ROUND(L169*1.06,2)</f>
        <v>33.61</v>
      </c>
      <c r="N169" s="12">
        <f>N176</f>
        <v>112.93</v>
      </c>
    </row>
    <row r="170" spans="1:14" ht="32.4" x14ac:dyDescent="0.3">
      <c r="A170" s="11"/>
      <c r="B170" s="11"/>
      <c r="C170" s="11"/>
      <c r="D170" s="13" t="s">
        <v>179</v>
      </c>
      <c r="E170" s="11"/>
      <c r="F170" s="11"/>
      <c r="G170" s="11"/>
      <c r="H170" s="11"/>
      <c r="I170" s="11"/>
      <c r="J170" s="11"/>
      <c r="K170" s="11"/>
      <c r="L170" s="11"/>
      <c r="M170" s="11"/>
      <c r="N170" s="11"/>
    </row>
    <row r="171" spans="1:14" x14ac:dyDescent="0.3">
      <c r="A171" s="11"/>
      <c r="B171" s="11"/>
      <c r="C171" s="11"/>
      <c r="D171" s="30"/>
      <c r="E171" s="10" t="s">
        <v>180</v>
      </c>
      <c r="F171" s="14"/>
      <c r="G171" s="15"/>
      <c r="H171" s="15"/>
      <c r="I171" s="15"/>
      <c r="J171" s="16">
        <f>OR(F171&lt;&gt;0,G171&lt;&gt;0,H171&lt;&gt;0,I171&lt;&gt;0)*(F171 + (F171 = 0))*(G171 + (G171 = 0))*(H171 + (H171 = 0))*(I171 + (I171 = 0))</f>
        <v>0</v>
      </c>
      <c r="K171" s="11"/>
      <c r="L171" s="11"/>
      <c r="M171" s="11"/>
      <c r="N171" s="11"/>
    </row>
    <row r="172" spans="1:14" x14ac:dyDescent="0.3">
      <c r="A172" s="11"/>
      <c r="B172" s="11"/>
      <c r="C172" s="11"/>
      <c r="D172" s="30"/>
      <c r="E172" s="10" t="s">
        <v>157</v>
      </c>
      <c r="F172" s="14">
        <v>2</v>
      </c>
      <c r="G172" s="15">
        <v>1.32</v>
      </c>
      <c r="H172" s="15">
        <v>0</v>
      </c>
      <c r="I172" s="15">
        <v>0.16</v>
      </c>
      <c r="J172" s="16">
        <f>OR(F172&lt;&gt;0,G172&lt;&gt;0,H172&lt;&gt;0,I172&lt;&gt;0)*(F172 + (F172 = 0))*(G172 + (G172 = 0))*(H172 + (H172 = 0))*(I172 + (I172 = 0))</f>
        <v>0.42199999999999999</v>
      </c>
      <c r="K172" s="11"/>
      <c r="L172" s="11"/>
      <c r="M172" s="11"/>
      <c r="N172" s="11"/>
    </row>
    <row r="173" spans="1:14" x14ac:dyDescent="0.3">
      <c r="A173" s="11"/>
      <c r="B173" s="11"/>
      <c r="C173" s="11"/>
      <c r="D173" s="30"/>
      <c r="E173" s="10" t="s">
        <v>16</v>
      </c>
      <c r="F173" s="14">
        <v>1</v>
      </c>
      <c r="G173" s="15">
        <v>7.86</v>
      </c>
      <c r="H173" s="15">
        <v>0</v>
      </c>
      <c r="I173" s="15">
        <v>0.16</v>
      </c>
      <c r="J173" s="16">
        <f>OR(F173&lt;&gt;0,G173&lt;&gt;0,H173&lt;&gt;0,I173&lt;&gt;0)*(F173 + (F173 = 0))*(G173 + (G173 = 0))*(H173 + (H173 = 0))*(I173 + (I173 = 0))</f>
        <v>1.258</v>
      </c>
      <c r="K173" s="11"/>
      <c r="L173" s="11"/>
      <c r="M173" s="11"/>
      <c r="N173" s="11"/>
    </row>
    <row r="174" spans="1:14" x14ac:dyDescent="0.3">
      <c r="A174" s="11"/>
      <c r="B174" s="11"/>
      <c r="C174" s="11"/>
      <c r="D174" s="30"/>
      <c r="E174" s="10" t="s">
        <v>158</v>
      </c>
      <c r="F174" s="14">
        <v>2</v>
      </c>
      <c r="G174" s="15">
        <v>1.32</v>
      </c>
      <c r="H174" s="15">
        <v>0</v>
      </c>
      <c r="I174" s="15">
        <v>0.16</v>
      </c>
      <c r="J174" s="16">
        <f>OR(F174&lt;&gt;0,G174&lt;&gt;0,H174&lt;&gt;0,I174&lt;&gt;0)*(F174 + (F174 = 0))*(G174 + (G174 = 0))*(H174 + (H174 = 0))*(I174 + (I174 = 0))</f>
        <v>0.42199999999999999</v>
      </c>
      <c r="K174" s="11"/>
      <c r="L174" s="11"/>
      <c r="M174" s="11"/>
      <c r="N174" s="11"/>
    </row>
    <row r="175" spans="1:14" x14ac:dyDescent="0.3">
      <c r="A175" s="11"/>
      <c r="B175" s="11"/>
      <c r="C175" s="11"/>
      <c r="D175" s="30"/>
      <c r="E175" s="10" t="s">
        <v>16</v>
      </c>
      <c r="F175" s="14">
        <v>1</v>
      </c>
      <c r="G175" s="15">
        <v>7.86</v>
      </c>
      <c r="H175" s="15">
        <v>0</v>
      </c>
      <c r="I175" s="15">
        <v>0.16</v>
      </c>
      <c r="J175" s="16">
        <f>OR(F175&lt;&gt;0,G175&lt;&gt;0,H175&lt;&gt;0,I175&lt;&gt;0)*(F175 + (F175 = 0))*(G175 + (G175 = 0))*(H175 + (H175 = 0))*(I175 + (I175 = 0))</f>
        <v>1.258</v>
      </c>
      <c r="K175" s="11"/>
      <c r="L175" s="11"/>
      <c r="M175" s="11"/>
      <c r="N175" s="11"/>
    </row>
    <row r="176" spans="1:14" x14ac:dyDescent="0.3">
      <c r="A176" s="11"/>
      <c r="B176" s="11"/>
      <c r="C176" s="11"/>
      <c r="D176" s="30"/>
      <c r="E176" s="11"/>
      <c r="F176" s="11"/>
      <c r="G176" s="11"/>
      <c r="H176" s="11"/>
      <c r="I176" s="11"/>
      <c r="J176" s="17" t="s">
        <v>181</v>
      </c>
      <c r="K176" s="18">
        <f>SUM(J171:J175)</f>
        <v>3.36</v>
      </c>
      <c r="L176" s="19">
        <v>31.71</v>
      </c>
      <c r="M176" s="34">
        <f>ROUND(L176*1.06,2)</f>
        <v>33.61</v>
      </c>
      <c r="N176" s="18">
        <f>ROUND(K176*M176,2)</f>
        <v>112.93</v>
      </c>
    </row>
    <row r="177" spans="1:14" ht="1.05" customHeight="1" x14ac:dyDescent="0.3">
      <c r="A177" s="20"/>
      <c r="B177" s="20"/>
      <c r="C177" s="20"/>
      <c r="D177" s="31"/>
      <c r="E177" s="20"/>
      <c r="F177" s="20"/>
      <c r="G177" s="20"/>
      <c r="H177" s="20"/>
      <c r="I177" s="20"/>
      <c r="J177" s="20"/>
      <c r="K177" s="20"/>
      <c r="L177" s="20"/>
      <c r="M177" s="20"/>
      <c r="N177" s="20"/>
    </row>
    <row r="178" spans="1:14" ht="21.6" x14ac:dyDescent="0.3">
      <c r="A178" s="9" t="s">
        <v>182</v>
      </c>
      <c r="B178" s="10" t="s">
        <v>19</v>
      </c>
      <c r="C178" s="10" t="s">
        <v>38</v>
      </c>
      <c r="D178" s="13" t="s">
        <v>183</v>
      </c>
      <c r="E178" s="11"/>
      <c r="F178" s="11"/>
      <c r="G178" s="11"/>
      <c r="H178" s="11"/>
      <c r="I178" s="11"/>
      <c r="J178" s="11"/>
      <c r="K178" s="12">
        <f>K184</f>
        <v>17.36</v>
      </c>
      <c r="L178" s="12">
        <f>L184</f>
        <v>30.51</v>
      </c>
      <c r="M178" s="34">
        <f>ROUND(L178*1.06,2)</f>
        <v>32.340000000000003</v>
      </c>
      <c r="N178" s="12">
        <f>N184</f>
        <v>561.41999999999996</v>
      </c>
    </row>
    <row r="179" spans="1:14" ht="64.8" x14ac:dyDescent="0.3">
      <c r="A179" s="11"/>
      <c r="B179" s="11"/>
      <c r="C179" s="11"/>
      <c r="D179" s="13" t="s">
        <v>184</v>
      </c>
      <c r="E179" s="11"/>
      <c r="F179" s="11"/>
      <c r="G179" s="11"/>
      <c r="H179" s="11"/>
      <c r="I179" s="11"/>
      <c r="J179" s="11"/>
      <c r="K179" s="11"/>
      <c r="L179" s="11"/>
      <c r="M179" s="11"/>
      <c r="N179" s="11"/>
    </row>
    <row r="180" spans="1:14" x14ac:dyDescent="0.3">
      <c r="A180" s="11"/>
      <c r="B180" s="11"/>
      <c r="C180" s="11"/>
      <c r="D180" s="30"/>
      <c r="E180" s="10" t="s">
        <v>185</v>
      </c>
      <c r="F180" s="14"/>
      <c r="G180" s="15"/>
      <c r="H180" s="15"/>
      <c r="I180" s="15"/>
      <c r="J180" s="16">
        <f>OR(F180&lt;&gt;0,G180&lt;&gt;0,H180&lt;&gt;0,I180&lt;&gt;0)*(F180 + (F180 = 0))*(G180 + (G180 = 0))*(H180 + (H180 = 0))*(I180 + (I180 = 0))</f>
        <v>0</v>
      </c>
      <c r="K180" s="11"/>
      <c r="L180" s="11"/>
      <c r="M180" s="11"/>
      <c r="N180" s="11"/>
    </row>
    <row r="181" spans="1:14" x14ac:dyDescent="0.3">
      <c r="A181" s="11"/>
      <c r="B181" s="11"/>
      <c r="C181" s="11"/>
      <c r="D181" s="30"/>
      <c r="E181" s="10" t="s">
        <v>186</v>
      </c>
      <c r="F181" s="14">
        <v>2</v>
      </c>
      <c r="G181" s="15">
        <v>11.17</v>
      </c>
      <c r="H181" s="15">
        <v>0</v>
      </c>
      <c r="I181" s="15">
        <v>0.38</v>
      </c>
      <c r="J181" s="16">
        <f>OR(F181&lt;&gt;0,G181&lt;&gt;0,H181&lt;&gt;0,I181&lt;&gt;0)*(F181 + (F181 = 0))*(G181 + (G181 = 0))*(H181 + (H181 = 0))*(I181 + (I181 = 0))</f>
        <v>8.4890000000000008</v>
      </c>
      <c r="K181" s="11"/>
      <c r="L181" s="11"/>
      <c r="M181" s="11"/>
      <c r="N181" s="11"/>
    </row>
    <row r="182" spans="1:14" x14ac:dyDescent="0.3">
      <c r="A182" s="11"/>
      <c r="B182" s="11"/>
      <c r="C182" s="11"/>
      <c r="D182" s="30"/>
      <c r="E182" s="10" t="s">
        <v>187</v>
      </c>
      <c r="F182" s="14">
        <v>2</v>
      </c>
      <c r="G182" s="15">
        <v>11.17</v>
      </c>
      <c r="H182" s="15">
        <v>0</v>
      </c>
      <c r="I182" s="15">
        <v>0.38</v>
      </c>
      <c r="J182" s="16">
        <f>OR(F182&lt;&gt;0,G182&lt;&gt;0,H182&lt;&gt;0,I182&lt;&gt;0)*(F182 + (F182 = 0))*(G182 + (G182 = 0))*(H182 + (H182 = 0))*(I182 + (I182 = 0))</f>
        <v>8.4890000000000008</v>
      </c>
      <c r="K182" s="11"/>
      <c r="L182" s="11"/>
      <c r="M182" s="11"/>
      <c r="N182" s="11"/>
    </row>
    <row r="183" spans="1:14" x14ac:dyDescent="0.3">
      <c r="A183" s="11"/>
      <c r="B183" s="11"/>
      <c r="C183" s="11"/>
      <c r="D183" s="30"/>
      <c r="E183" s="10" t="s">
        <v>188</v>
      </c>
      <c r="F183" s="14">
        <v>4</v>
      </c>
      <c r="G183" s="15">
        <v>0.38</v>
      </c>
      <c r="H183" s="15">
        <v>0</v>
      </c>
      <c r="I183" s="15">
        <v>0.25</v>
      </c>
      <c r="J183" s="16">
        <f>OR(F183&lt;&gt;0,G183&lt;&gt;0,H183&lt;&gt;0,I183&lt;&gt;0)*(F183 + (F183 = 0))*(G183 + (G183 = 0))*(H183 + (H183 = 0))*(I183 + (I183 = 0))</f>
        <v>0.38</v>
      </c>
      <c r="K183" s="11"/>
      <c r="L183" s="11"/>
      <c r="M183" s="11"/>
      <c r="N183" s="11"/>
    </row>
    <row r="184" spans="1:14" x14ac:dyDescent="0.3">
      <c r="A184" s="11"/>
      <c r="B184" s="11"/>
      <c r="C184" s="11"/>
      <c r="D184" s="30"/>
      <c r="E184" s="11"/>
      <c r="F184" s="11"/>
      <c r="G184" s="11"/>
      <c r="H184" s="11"/>
      <c r="I184" s="11"/>
      <c r="J184" s="17" t="s">
        <v>189</v>
      </c>
      <c r="K184" s="18">
        <f>SUM(J180:J183)</f>
        <v>17.36</v>
      </c>
      <c r="L184" s="19">
        <v>30.51</v>
      </c>
      <c r="M184" s="34">
        <f>ROUND(L184*1.06,2)</f>
        <v>32.340000000000003</v>
      </c>
      <c r="N184" s="18">
        <f>ROUND(K184*M184,2)</f>
        <v>561.41999999999996</v>
      </c>
    </row>
    <row r="185" spans="1:14" ht="1.05" customHeight="1" x14ac:dyDescent="0.3">
      <c r="A185" s="20"/>
      <c r="B185" s="20"/>
      <c r="C185" s="20"/>
      <c r="D185" s="31"/>
      <c r="E185" s="20"/>
      <c r="F185" s="20"/>
      <c r="G185" s="20"/>
      <c r="H185" s="20"/>
      <c r="I185" s="20"/>
      <c r="J185" s="20"/>
      <c r="K185" s="20"/>
      <c r="L185" s="20"/>
      <c r="M185" s="20"/>
      <c r="N185" s="20"/>
    </row>
    <row r="186" spans="1:14" ht="21.6" x14ac:dyDescent="0.3">
      <c r="A186" s="9" t="s">
        <v>190</v>
      </c>
      <c r="B186" s="10" t="s">
        <v>19</v>
      </c>
      <c r="C186" s="10" t="s">
        <v>191</v>
      </c>
      <c r="D186" s="13" t="s">
        <v>192</v>
      </c>
      <c r="E186" s="11"/>
      <c r="F186" s="11"/>
      <c r="G186" s="11"/>
      <c r="H186" s="11"/>
      <c r="I186" s="11"/>
      <c r="J186" s="11"/>
      <c r="K186" s="12">
        <f>K192</f>
        <v>3227.84</v>
      </c>
      <c r="L186" s="12">
        <f>L192</f>
        <v>1.82</v>
      </c>
      <c r="M186" s="34">
        <f>ROUND(L186*1.06,2)</f>
        <v>1.93</v>
      </c>
      <c r="N186" s="12">
        <f>N192</f>
        <v>6229.73</v>
      </c>
    </row>
    <row r="187" spans="1:14" ht="32.4" x14ac:dyDescent="0.3">
      <c r="A187" s="11"/>
      <c r="B187" s="11"/>
      <c r="C187" s="11"/>
      <c r="D187" s="13" t="s">
        <v>193</v>
      </c>
      <c r="E187" s="11"/>
      <c r="F187" s="11"/>
      <c r="G187" s="11"/>
      <c r="H187" s="11"/>
      <c r="I187" s="11"/>
      <c r="J187" s="11"/>
      <c r="K187" s="11"/>
      <c r="L187" s="11"/>
      <c r="M187" s="11"/>
      <c r="N187" s="11"/>
    </row>
    <row r="188" spans="1:14" x14ac:dyDescent="0.3">
      <c r="A188" s="11"/>
      <c r="B188" s="11"/>
      <c r="C188" s="11"/>
      <c r="D188" s="30"/>
      <c r="E188" s="10" t="s">
        <v>194</v>
      </c>
      <c r="F188" s="14">
        <v>100</v>
      </c>
      <c r="G188" s="15">
        <v>23.904</v>
      </c>
      <c r="H188" s="15">
        <v>0</v>
      </c>
      <c r="I188" s="15">
        <v>0</v>
      </c>
      <c r="J188" s="16">
        <f>OR(F188&lt;&gt;0,G188&lt;&gt;0,H188&lt;&gt;0,I188&lt;&gt;0)*(F188 + (F188 = 0))*(G188 + (G188 = 0))*(H188 + (H188 = 0))*(I188 + (I188 = 0))</f>
        <v>2390.4</v>
      </c>
      <c r="K188" s="11"/>
      <c r="L188" s="11"/>
      <c r="M188" s="11"/>
      <c r="N188" s="11"/>
    </row>
    <row r="189" spans="1:14" x14ac:dyDescent="0.3">
      <c r="A189" s="11"/>
      <c r="B189" s="11"/>
      <c r="C189" s="11"/>
      <c r="D189" s="30"/>
      <c r="E189" s="10" t="s">
        <v>195</v>
      </c>
      <c r="F189" s="14">
        <v>100</v>
      </c>
      <c r="G189" s="15">
        <v>3.32</v>
      </c>
      <c r="H189" s="15">
        <v>0</v>
      </c>
      <c r="I189" s="15">
        <v>0</v>
      </c>
      <c r="J189" s="16">
        <f>OR(F189&lt;&gt;0,G189&lt;&gt;0,H189&lt;&gt;0,I189&lt;&gt;0)*(F189 + (F189 = 0))*(G189 + (G189 = 0))*(H189 + (H189 = 0))*(I189 + (I189 = 0))</f>
        <v>332</v>
      </c>
      <c r="K189" s="11"/>
      <c r="L189" s="11"/>
      <c r="M189" s="11"/>
      <c r="N189" s="11"/>
    </row>
    <row r="190" spans="1:14" x14ac:dyDescent="0.3">
      <c r="A190" s="11"/>
      <c r="B190" s="11"/>
      <c r="C190" s="11"/>
      <c r="D190" s="30"/>
      <c r="E190" s="10" t="s">
        <v>196</v>
      </c>
      <c r="F190" s="14">
        <v>100</v>
      </c>
      <c r="G190" s="15">
        <v>2.12</v>
      </c>
      <c r="H190" s="15">
        <v>0</v>
      </c>
      <c r="I190" s="15">
        <v>0</v>
      </c>
      <c r="J190" s="16">
        <f>OR(F190&lt;&gt;0,G190&lt;&gt;0,H190&lt;&gt;0,I190&lt;&gt;0)*(F190 + (F190 = 0))*(G190 + (G190 = 0))*(H190 + (H190 = 0))*(I190 + (I190 = 0))</f>
        <v>212</v>
      </c>
      <c r="K190" s="11"/>
      <c r="L190" s="11"/>
      <c r="M190" s="11"/>
      <c r="N190" s="11"/>
    </row>
    <row r="191" spans="1:14" x14ac:dyDescent="0.3">
      <c r="A191" s="11"/>
      <c r="B191" s="11"/>
      <c r="C191" s="11"/>
      <c r="D191" s="30"/>
      <c r="E191" s="10" t="s">
        <v>197</v>
      </c>
      <c r="F191" s="14">
        <v>0.1</v>
      </c>
      <c r="G191" s="15">
        <v>2934.4</v>
      </c>
      <c r="H191" s="15">
        <v>0</v>
      </c>
      <c r="I191" s="15">
        <v>0</v>
      </c>
      <c r="J191" s="16">
        <f>OR(F191&lt;&gt;0,G191&lt;&gt;0,H191&lt;&gt;0,I191&lt;&gt;0)*(F191 + (F191 = 0))*(G191 + (G191 = 0))*(H191 + (H191 = 0))*(I191 + (I191 = 0))</f>
        <v>293.44</v>
      </c>
      <c r="K191" s="11"/>
      <c r="L191" s="11"/>
      <c r="M191" s="11"/>
      <c r="N191" s="11"/>
    </row>
    <row r="192" spans="1:14" x14ac:dyDescent="0.3">
      <c r="A192" s="11"/>
      <c r="B192" s="11"/>
      <c r="C192" s="11"/>
      <c r="D192" s="30"/>
      <c r="E192" s="11"/>
      <c r="F192" s="11"/>
      <c r="G192" s="11"/>
      <c r="H192" s="11"/>
      <c r="I192" s="11"/>
      <c r="J192" s="17" t="s">
        <v>198</v>
      </c>
      <c r="K192" s="18">
        <f>SUM(J188:J191)</f>
        <v>3227.84</v>
      </c>
      <c r="L192" s="19">
        <v>1.82</v>
      </c>
      <c r="M192" s="34">
        <f>ROUND(L192*1.06,2)</f>
        <v>1.93</v>
      </c>
      <c r="N192" s="18">
        <f>ROUND(K192*M192,2)</f>
        <v>6229.73</v>
      </c>
    </row>
    <row r="193" spans="1:14" ht="1.05" customHeight="1" x14ac:dyDescent="0.3">
      <c r="A193" s="20"/>
      <c r="B193" s="20"/>
      <c r="C193" s="20"/>
      <c r="D193" s="31"/>
      <c r="E193" s="20"/>
      <c r="F193" s="20"/>
      <c r="G193" s="20"/>
      <c r="H193" s="20"/>
      <c r="I193" s="20"/>
      <c r="J193" s="20"/>
      <c r="K193" s="20"/>
      <c r="L193" s="20"/>
      <c r="M193" s="20"/>
      <c r="N193" s="20"/>
    </row>
    <row r="194" spans="1:14" x14ac:dyDescent="0.3">
      <c r="A194" s="9" t="s">
        <v>199</v>
      </c>
      <c r="B194" s="10" t="s">
        <v>19</v>
      </c>
      <c r="C194" s="10" t="s">
        <v>104</v>
      </c>
      <c r="D194" s="13" t="s">
        <v>200</v>
      </c>
      <c r="E194" s="11"/>
      <c r="F194" s="11"/>
      <c r="G194" s="11"/>
      <c r="H194" s="11"/>
      <c r="I194" s="11"/>
      <c r="J194" s="11"/>
      <c r="K194" s="12">
        <f>K199</f>
        <v>223.4</v>
      </c>
      <c r="L194" s="12">
        <f>L199</f>
        <v>13.13</v>
      </c>
      <c r="M194" s="34">
        <f>ROUND(L194*1.06,2)</f>
        <v>13.92</v>
      </c>
      <c r="N194" s="12">
        <f>N199</f>
        <v>3109.73</v>
      </c>
    </row>
    <row r="195" spans="1:14" ht="54" x14ac:dyDescent="0.3">
      <c r="A195" s="11"/>
      <c r="B195" s="11"/>
      <c r="C195" s="11"/>
      <c r="D195" s="13" t="s">
        <v>201</v>
      </c>
      <c r="E195" s="11"/>
      <c r="F195" s="11"/>
      <c r="G195" s="11"/>
      <c r="H195" s="11"/>
      <c r="I195" s="11"/>
      <c r="J195" s="11"/>
      <c r="K195" s="11"/>
      <c r="L195" s="11"/>
      <c r="M195" s="11"/>
      <c r="N195" s="11"/>
    </row>
    <row r="196" spans="1:14" x14ac:dyDescent="0.3">
      <c r="A196" s="11"/>
      <c r="B196" s="11"/>
      <c r="C196" s="11"/>
      <c r="D196" s="30"/>
      <c r="E196" s="10" t="s">
        <v>185</v>
      </c>
      <c r="F196" s="14"/>
      <c r="G196" s="19"/>
      <c r="H196" s="19"/>
      <c r="I196" s="19"/>
      <c r="J196" s="12">
        <f>OR(F196&lt;&gt;0,G196&lt;&gt;0,H196&lt;&gt;0,I196&lt;&gt;0)*(F196 + (F196 = 0))*(G196 + (G196 = 0))*(H196 + (H196 = 0))*(I196 + (I196 = 0))</f>
        <v>0</v>
      </c>
      <c r="K196" s="11"/>
      <c r="L196" s="11"/>
      <c r="M196" s="11"/>
      <c r="N196" s="11"/>
    </row>
    <row r="197" spans="1:14" x14ac:dyDescent="0.3">
      <c r="A197" s="11"/>
      <c r="B197" s="11"/>
      <c r="C197" s="11"/>
      <c r="D197" s="30"/>
      <c r="E197" s="10" t="s">
        <v>202</v>
      </c>
      <c r="F197" s="14">
        <v>2</v>
      </c>
      <c r="G197" s="19">
        <v>11.17</v>
      </c>
      <c r="H197" s="19">
        <v>5</v>
      </c>
      <c r="I197" s="19">
        <v>0</v>
      </c>
      <c r="J197" s="12">
        <f>OR(F197&lt;&gt;0,G197&lt;&gt;0,H197&lt;&gt;0,I197&lt;&gt;0)*(F197 + (F197 = 0))*(G197 + (G197 = 0))*(H197 + (H197 = 0))*(I197 + (I197 = 0))</f>
        <v>111.7</v>
      </c>
      <c r="K197" s="11"/>
      <c r="L197" s="11"/>
      <c r="M197" s="11"/>
      <c r="N197" s="11"/>
    </row>
    <row r="198" spans="1:14" x14ac:dyDescent="0.3">
      <c r="A198" s="11"/>
      <c r="B198" s="11"/>
      <c r="C198" s="11"/>
      <c r="D198" s="30"/>
      <c r="E198" s="10" t="s">
        <v>16</v>
      </c>
      <c r="F198" s="14">
        <v>2</v>
      </c>
      <c r="G198" s="19">
        <v>11.17</v>
      </c>
      <c r="H198" s="19">
        <v>5</v>
      </c>
      <c r="I198" s="19">
        <v>0</v>
      </c>
      <c r="J198" s="12">
        <f>OR(F198&lt;&gt;0,G198&lt;&gt;0,H198&lt;&gt;0,I198&lt;&gt;0)*(F198 + (F198 = 0))*(G198 + (G198 = 0))*(H198 + (H198 = 0))*(I198 + (I198 = 0))</f>
        <v>111.7</v>
      </c>
      <c r="K198" s="11"/>
      <c r="L198" s="11"/>
      <c r="M198" s="11"/>
      <c r="N198" s="11"/>
    </row>
    <row r="199" spans="1:14" x14ac:dyDescent="0.3">
      <c r="A199" s="11"/>
      <c r="B199" s="11"/>
      <c r="C199" s="11"/>
      <c r="D199" s="30"/>
      <c r="E199" s="11"/>
      <c r="F199" s="11"/>
      <c r="G199" s="11"/>
      <c r="H199" s="11"/>
      <c r="I199" s="11"/>
      <c r="J199" s="17" t="s">
        <v>203</v>
      </c>
      <c r="K199" s="18">
        <f>SUM(J196:J198)</f>
        <v>223.4</v>
      </c>
      <c r="L199" s="19">
        <v>13.13</v>
      </c>
      <c r="M199" s="34">
        <f>ROUND(L199*1.06,2)</f>
        <v>13.92</v>
      </c>
      <c r="N199" s="18">
        <f>ROUND(K199*M199,2)</f>
        <v>3109.73</v>
      </c>
    </row>
    <row r="200" spans="1:14" ht="1.05" customHeight="1" x14ac:dyDescent="0.3">
      <c r="A200" s="20"/>
      <c r="B200" s="20"/>
      <c r="C200" s="20"/>
      <c r="D200" s="31"/>
      <c r="E200" s="20"/>
      <c r="F200" s="20"/>
      <c r="G200" s="20"/>
      <c r="H200" s="20"/>
      <c r="I200" s="20"/>
      <c r="J200" s="20"/>
      <c r="K200" s="20"/>
      <c r="L200" s="20"/>
      <c r="M200" s="20"/>
      <c r="N200" s="20"/>
    </row>
    <row r="201" spans="1:14" x14ac:dyDescent="0.3">
      <c r="A201" s="9" t="s">
        <v>204</v>
      </c>
      <c r="B201" s="10" t="s">
        <v>19</v>
      </c>
      <c r="C201" s="10" t="s">
        <v>205</v>
      </c>
      <c r="D201" s="13" t="s">
        <v>206</v>
      </c>
      <c r="E201" s="11"/>
      <c r="F201" s="11"/>
      <c r="G201" s="11"/>
      <c r="H201" s="11"/>
      <c r="I201" s="11"/>
      <c r="J201" s="11"/>
      <c r="K201" s="12">
        <f>K204</f>
        <v>5</v>
      </c>
      <c r="L201" s="12">
        <f>L204</f>
        <v>207.2</v>
      </c>
      <c r="M201" s="34">
        <f>ROUND(L201*1.06,2)</f>
        <v>219.63</v>
      </c>
      <c r="N201" s="12">
        <f>N204</f>
        <v>1098.1500000000001</v>
      </c>
    </row>
    <row r="202" spans="1:14" ht="32.4" x14ac:dyDescent="0.3">
      <c r="A202" s="11"/>
      <c r="B202" s="11"/>
      <c r="C202" s="11"/>
      <c r="D202" s="13" t="s">
        <v>207</v>
      </c>
      <c r="E202" s="11"/>
      <c r="F202" s="11"/>
      <c r="G202" s="11"/>
      <c r="H202" s="11"/>
      <c r="I202" s="11"/>
      <c r="J202" s="11"/>
      <c r="K202" s="11"/>
      <c r="L202" s="11"/>
      <c r="M202" s="11"/>
      <c r="N202" s="11"/>
    </row>
    <row r="203" spans="1:14" x14ac:dyDescent="0.3">
      <c r="A203" s="11"/>
      <c r="B203" s="11"/>
      <c r="C203" s="11"/>
      <c r="D203" s="30"/>
      <c r="E203" s="10" t="s">
        <v>16</v>
      </c>
      <c r="F203" s="14">
        <v>1</v>
      </c>
      <c r="G203" s="19">
        <v>5</v>
      </c>
      <c r="H203" s="19">
        <v>0</v>
      </c>
      <c r="I203" s="19">
        <v>0</v>
      </c>
      <c r="J203" s="12">
        <f>OR(F203&lt;&gt;0,G203&lt;&gt;0,H203&lt;&gt;0,I203&lt;&gt;0)*(F203 + (F203 = 0))*(G203 + (G203 = 0))*(H203 + (H203 = 0))*(I203 + (I203 = 0))</f>
        <v>5</v>
      </c>
      <c r="K203" s="11"/>
      <c r="L203" s="11"/>
      <c r="M203" s="11"/>
      <c r="N203" s="11"/>
    </row>
    <row r="204" spans="1:14" x14ac:dyDescent="0.3">
      <c r="A204" s="11"/>
      <c r="B204" s="11"/>
      <c r="C204" s="11"/>
      <c r="D204" s="30"/>
      <c r="E204" s="11"/>
      <c r="F204" s="11"/>
      <c r="G204" s="11"/>
      <c r="H204" s="11"/>
      <c r="I204" s="11"/>
      <c r="J204" s="17" t="s">
        <v>208</v>
      </c>
      <c r="K204" s="18">
        <f>J203*1</f>
        <v>5</v>
      </c>
      <c r="L204" s="19">
        <v>207.2</v>
      </c>
      <c r="M204" s="34">
        <f>ROUND(L204*1.06,2)</f>
        <v>219.63</v>
      </c>
      <c r="N204" s="18">
        <f>ROUND(K204*M204,2)</f>
        <v>1098.1500000000001</v>
      </c>
    </row>
    <row r="205" spans="1:14" ht="1.05" customHeight="1" x14ac:dyDescent="0.3">
      <c r="A205" s="20"/>
      <c r="B205" s="20"/>
      <c r="C205" s="20"/>
      <c r="D205" s="31"/>
      <c r="E205" s="20"/>
      <c r="F205" s="20"/>
      <c r="G205" s="20"/>
      <c r="H205" s="20"/>
      <c r="I205" s="20"/>
      <c r="J205" s="20"/>
      <c r="K205" s="20"/>
      <c r="L205" s="20"/>
      <c r="M205" s="20"/>
      <c r="N205" s="20"/>
    </row>
    <row r="206" spans="1:14" x14ac:dyDescent="0.3">
      <c r="A206" s="9" t="s">
        <v>209</v>
      </c>
      <c r="B206" s="10" t="s">
        <v>19</v>
      </c>
      <c r="C206" s="10" t="s">
        <v>45</v>
      </c>
      <c r="D206" s="13" t="s">
        <v>210</v>
      </c>
      <c r="E206" s="11"/>
      <c r="F206" s="11"/>
      <c r="G206" s="11"/>
      <c r="H206" s="11"/>
      <c r="I206" s="11"/>
      <c r="J206" s="11"/>
      <c r="K206" s="12">
        <f>K211</f>
        <v>20.84</v>
      </c>
      <c r="L206" s="12">
        <f>L211</f>
        <v>27.01</v>
      </c>
      <c r="M206" s="34">
        <f>ROUND(L206*1.06,2)</f>
        <v>28.63</v>
      </c>
      <c r="N206" s="12">
        <f>N211</f>
        <v>596.65</v>
      </c>
    </row>
    <row r="207" spans="1:14" ht="97.2" x14ac:dyDescent="0.3">
      <c r="A207" s="11"/>
      <c r="B207" s="11"/>
      <c r="C207" s="11"/>
      <c r="D207" s="13" t="s">
        <v>211</v>
      </c>
      <c r="E207" s="11"/>
      <c r="F207" s="11"/>
      <c r="G207" s="11"/>
      <c r="H207" s="11"/>
      <c r="I207" s="11"/>
      <c r="J207" s="11"/>
      <c r="K207" s="11"/>
      <c r="L207" s="11"/>
      <c r="M207" s="11"/>
      <c r="N207" s="11"/>
    </row>
    <row r="208" spans="1:14" x14ac:dyDescent="0.3">
      <c r="A208" s="11"/>
      <c r="B208" s="11"/>
      <c r="C208" s="11"/>
      <c r="D208" s="30"/>
      <c r="E208" s="10" t="s">
        <v>212</v>
      </c>
      <c r="F208" s="14"/>
      <c r="G208" s="15"/>
      <c r="H208" s="15"/>
      <c r="I208" s="15"/>
      <c r="J208" s="16">
        <f>OR(F208&lt;&gt;0,G208&lt;&gt;0,H208&lt;&gt;0,I208&lt;&gt;0)*(F208 + (F208 = 0))*(G208 + (G208 = 0))*(H208 + (H208 = 0))*(I208 + (I208 = 0))</f>
        <v>0</v>
      </c>
      <c r="K208" s="11"/>
      <c r="L208" s="11"/>
      <c r="M208" s="11"/>
      <c r="N208" s="11"/>
    </row>
    <row r="209" spans="1:14" x14ac:dyDescent="0.3">
      <c r="A209" s="11"/>
      <c r="B209" s="11"/>
      <c r="C209" s="11"/>
      <c r="D209" s="30"/>
      <c r="E209" s="10" t="s">
        <v>213</v>
      </c>
      <c r="F209" s="14">
        <v>1</v>
      </c>
      <c r="G209" s="15">
        <v>3.7</v>
      </c>
      <c r="H209" s="15">
        <v>11.17</v>
      </c>
      <c r="I209" s="15">
        <v>0.23</v>
      </c>
      <c r="J209" s="16">
        <f>OR(F209&lt;&gt;0,G209&lt;&gt;0,H209&lt;&gt;0,I209&lt;&gt;0)*(F209 + (F209 = 0))*(G209 + (G209 = 0))*(H209 + (H209 = 0))*(I209 + (I209 = 0))</f>
        <v>9.5060000000000002</v>
      </c>
      <c r="K209" s="11"/>
      <c r="L209" s="11"/>
      <c r="M209" s="11"/>
      <c r="N209" s="11"/>
    </row>
    <row r="210" spans="1:14" x14ac:dyDescent="0.3">
      <c r="A210" s="11"/>
      <c r="B210" s="11"/>
      <c r="C210" s="11"/>
      <c r="D210" s="30"/>
      <c r="E210" s="10" t="s">
        <v>214</v>
      </c>
      <c r="F210" s="14">
        <v>1</v>
      </c>
      <c r="G210" s="15">
        <v>3.5</v>
      </c>
      <c r="H210" s="15">
        <v>11.17</v>
      </c>
      <c r="I210" s="15">
        <v>0.28999999999999998</v>
      </c>
      <c r="J210" s="16">
        <f>OR(F210&lt;&gt;0,G210&lt;&gt;0,H210&lt;&gt;0,I210&lt;&gt;0)*(F210 + (F210 = 0))*(G210 + (G210 = 0))*(H210 + (H210 = 0))*(I210 + (I210 = 0))</f>
        <v>11.337999999999999</v>
      </c>
      <c r="K210" s="11"/>
      <c r="L210" s="11"/>
      <c r="M210" s="11"/>
      <c r="N210" s="11"/>
    </row>
    <row r="211" spans="1:14" x14ac:dyDescent="0.3">
      <c r="A211" s="11"/>
      <c r="B211" s="11"/>
      <c r="C211" s="11"/>
      <c r="D211" s="30"/>
      <c r="E211" s="11"/>
      <c r="F211" s="11"/>
      <c r="G211" s="11"/>
      <c r="H211" s="11"/>
      <c r="I211" s="11"/>
      <c r="J211" s="17" t="s">
        <v>215</v>
      </c>
      <c r="K211" s="18">
        <f>SUM(J208:J210)</f>
        <v>20.84</v>
      </c>
      <c r="L211" s="19">
        <v>27.01</v>
      </c>
      <c r="M211" s="34">
        <f>ROUND(L211*1.06,2)</f>
        <v>28.63</v>
      </c>
      <c r="N211" s="18">
        <f>ROUND(K211*M211,2)</f>
        <v>596.65</v>
      </c>
    </row>
    <row r="212" spans="1:14" ht="1.05" customHeight="1" x14ac:dyDescent="0.3">
      <c r="A212" s="20"/>
      <c r="B212" s="20"/>
      <c r="C212" s="20"/>
      <c r="D212" s="31"/>
      <c r="E212" s="20"/>
      <c r="F212" s="20"/>
      <c r="G212" s="20"/>
      <c r="H212" s="20"/>
      <c r="I212" s="20"/>
      <c r="J212" s="20"/>
      <c r="K212" s="20"/>
      <c r="L212" s="20"/>
      <c r="M212" s="20"/>
      <c r="N212" s="20"/>
    </row>
    <row r="213" spans="1:14" x14ac:dyDescent="0.3">
      <c r="A213" s="9" t="s">
        <v>216</v>
      </c>
      <c r="B213" s="10" t="s">
        <v>19</v>
      </c>
      <c r="C213" s="10" t="s">
        <v>45</v>
      </c>
      <c r="D213" s="13" t="s">
        <v>217</v>
      </c>
      <c r="E213" s="11"/>
      <c r="F213" s="11"/>
      <c r="G213" s="11"/>
      <c r="H213" s="11"/>
      <c r="I213" s="11"/>
      <c r="J213" s="11"/>
      <c r="K213" s="12">
        <f>K216</f>
        <v>68.84</v>
      </c>
      <c r="L213" s="12">
        <f>L216</f>
        <v>30.25</v>
      </c>
      <c r="M213" s="34">
        <f>ROUND(L213*1.06,2)</f>
        <v>32.07</v>
      </c>
      <c r="N213" s="12">
        <f>N216</f>
        <v>2207.6999999999998</v>
      </c>
    </row>
    <row r="214" spans="1:14" ht="21.6" x14ac:dyDescent="0.3">
      <c r="A214" s="11"/>
      <c r="B214" s="11"/>
      <c r="C214" s="11"/>
      <c r="D214" s="13" t="s">
        <v>218</v>
      </c>
      <c r="E214" s="11"/>
      <c r="F214" s="11"/>
      <c r="G214" s="11"/>
      <c r="H214" s="11"/>
      <c r="I214" s="11"/>
      <c r="J214" s="11"/>
      <c r="K214" s="11"/>
      <c r="L214" s="11"/>
      <c r="M214" s="11"/>
      <c r="N214" s="11"/>
    </row>
    <row r="215" spans="1:14" x14ac:dyDescent="0.3">
      <c r="A215" s="11"/>
      <c r="B215" s="11"/>
      <c r="C215" s="11"/>
      <c r="D215" s="30"/>
      <c r="E215" s="10" t="s">
        <v>16</v>
      </c>
      <c r="F215" s="14">
        <v>0</v>
      </c>
      <c r="G215" s="15">
        <v>4.25</v>
      </c>
      <c r="H215" s="15">
        <v>11.17</v>
      </c>
      <c r="I215" s="15">
        <v>1.45</v>
      </c>
      <c r="J215" s="16">
        <f>OR(F215&lt;&gt;0,G215&lt;&gt;0,H215&lt;&gt;0,I215&lt;&gt;0)*(F215 + (F215 = 0))*(G215 + (G215 = 0))*(H215 + (H215 = 0))*(I215 + (I215 = 0))</f>
        <v>68.834999999999994</v>
      </c>
      <c r="K215" s="11"/>
      <c r="L215" s="11"/>
      <c r="M215" s="11"/>
      <c r="N215" s="11"/>
    </row>
    <row r="216" spans="1:14" x14ac:dyDescent="0.3">
      <c r="A216" s="11"/>
      <c r="B216" s="11"/>
      <c r="C216" s="11"/>
      <c r="D216" s="30"/>
      <c r="E216" s="11"/>
      <c r="F216" s="11"/>
      <c r="G216" s="11"/>
      <c r="H216" s="11"/>
      <c r="I216" s="11"/>
      <c r="J216" s="17" t="s">
        <v>219</v>
      </c>
      <c r="K216" s="18">
        <f>J215</f>
        <v>68.84</v>
      </c>
      <c r="L216" s="19">
        <v>30.25</v>
      </c>
      <c r="M216" s="34">
        <f>ROUND(L216*1.06,2)</f>
        <v>32.07</v>
      </c>
      <c r="N216" s="18">
        <f>ROUND(K216*M216,2)</f>
        <v>2207.6999999999998</v>
      </c>
    </row>
    <row r="217" spans="1:14" ht="1.05" customHeight="1" x14ac:dyDescent="0.3">
      <c r="A217" s="20"/>
      <c r="B217" s="20"/>
      <c r="C217" s="20"/>
      <c r="D217" s="31"/>
      <c r="E217" s="20"/>
      <c r="F217" s="20"/>
      <c r="G217" s="20"/>
      <c r="H217" s="20"/>
      <c r="I217" s="20"/>
      <c r="J217" s="20"/>
      <c r="K217" s="20"/>
      <c r="L217" s="20"/>
      <c r="M217" s="20"/>
      <c r="N217" s="20"/>
    </row>
    <row r="218" spans="1:14" x14ac:dyDescent="0.3">
      <c r="A218" s="9" t="s">
        <v>220</v>
      </c>
      <c r="B218" s="10" t="s">
        <v>19</v>
      </c>
      <c r="C218" s="10" t="s">
        <v>38</v>
      </c>
      <c r="D218" s="13" t="s">
        <v>221</v>
      </c>
      <c r="E218" s="11"/>
      <c r="F218" s="11"/>
      <c r="G218" s="11"/>
      <c r="H218" s="11"/>
      <c r="I218" s="11"/>
      <c r="J218" s="11"/>
      <c r="K218" s="12">
        <f>K221</f>
        <v>5</v>
      </c>
      <c r="L218" s="12">
        <f>L221</f>
        <v>88.33</v>
      </c>
      <c r="M218" s="34">
        <f>ROUND(L218*1.06,2)</f>
        <v>93.63</v>
      </c>
      <c r="N218" s="12">
        <f>N221</f>
        <v>468.15</v>
      </c>
    </row>
    <row r="219" spans="1:14" ht="64.8" x14ac:dyDescent="0.3">
      <c r="A219" s="11"/>
      <c r="B219" s="11"/>
      <c r="C219" s="11"/>
      <c r="D219" s="13" t="s">
        <v>222</v>
      </c>
      <c r="E219" s="11"/>
      <c r="F219" s="11"/>
      <c r="G219" s="11"/>
      <c r="H219" s="11"/>
      <c r="I219" s="11"/>
      <c r="J219" s="11"/>
      <c r="K219" s="11"/>
      <c r="L219" s="11"/>
      <c r="M219" s="11"/>
      <c r="N219" s="11"/>
    </row>
    <row r="220" spans="1:14" x14ac:dyDescent="0.3">
      <c r="A220" s="11"/>
      <c r="B220" s="11"/>
      <c r="C220" s="11"/>
      <c r="D220" s="30"/>
      <c r="E220" s="10" t="s">
        <v>16</v>
      </c>
      <c r="F220" s="14">
        <v>1</v>
      </c>
      <c r="G220" s="15">
        <v>5</v>
      </c>
      <c r="H220" s="15">
        <v>0</v>
      </c>
      <c r="I220" s="15">
        <v>0</v>
      </c>
      <c r="J220" s="16">
        <f>OR(F220&lt;&gt;0,G220&lt;&gt;0,H220&lt;&gt;0,I220&lt;&gt;0)*(F220 + (F220 = 0))*(G220 + (G220 = 0))*(H220 + (H220 = 0))*(I220 + (I220 = 0))</f>
        <v>5</v>
      </c>
      <c r="K220" s="11"/>
      <c r="L220" s="11"/>
      <c r="M220" s="11"/>
      <c r="N220" s="11"/>
    </row>
    <row r="221" spans="1:14" x14ac:dyDescent="0.3">
      <c r="A221" s="11"/>
      <c r="B221" s="11"/>
      <c r="C221" s="11"/>
      <c r="D221" s="30"/>
      <c r="E221" s="11"/>
      <c r="F221" s="11"/>
      <c r="G221" s="11"/>
      <c r="H221" s="11"/>
      <c r="I221" s="11"/>
      <c r="J221" s="17" t="s">
        <v>223</v>
      </c>
      <c r="K221" s="18">
        <f>J220</f>
        <v>5</v>
      </c>
      <c r="L221" s="19">
        <v>88.33</v>
      </c>
      <c r="M221" s="34">
        <f>ROUND(L221*1.06,2)</f>
        <v>93.63</v>
      </c>
      <c r="N221" s="18">
        <f>ROUND(K221*M221,2)</f>
        <v>468.15</v>
      </c>
    </row>
    <row r="222" spans="1:14" ht="1.05" customHeight="1" x14ac:dyDescent="0.3">
      <c r="A222" s="20"/>
      <c r="B222" s="20"/>
      <c r="C222" s="20"/>
      <c r="D222" s="31"/>
      <c r="E222" s="20"/>
      <c r="F222" s="20"/>
      <c r="G222" s="20"/>
      <c r="H222" s="20"/>
      <c r="I222" s="20"/>
      <c r="J222" s="20"/>
      <c r="K222" s="20"/>
      <c r="L222" s="20"/>
      <c r="M222" s="20"/>
      <c r="N222" s="20"/>
    </row>
    <row r="223" spans="1:14" x14ac:dyDescent="0.3">
      <c r="A223" s="9" t="s">
        <v>224</v>
      </c>
      <c r="B223" s="10" t="s">
        <v>19</v>
      </c>
      <c r="C223" s="10" t="s">
        <v>191</v>
      </c>
      <c r="D223" s="13" t="s">
        <v>225</v>
      </c>
      <c r="E223" s="11"/>
      <c r="F223" s="11"/>
      <c r="G223" s="11"/>
      <c r="H223" s="11"/>
      <c r="I223" s="11"/>
      <c r="J223" s="11"/>
      <c r="K223" s="12">
        <f>K226</f>
        <v>50</v>
      </c>
      <c r="L223" s="12">
        <f>L226</f>
        <v>3.15</v>
      </c>
      <c r="M223" s="34">
        <f>ROUND(L223*1.06,2)</f>
        <v>3.34</v>
      </c>
      <c r="N223" s="12">
        <f>N226</f>
        <v>167</v>
      </c>
    </row>
    <row r="224" spans="1:14" ht="54" x14ac:dyDescent="0.3">
      <c r="A224" s="11"/>
      <c r="B224" s="11"/>
      <c r="C224" s="11"/>
      <c r="D224" s="13" t="s">
        <v>226</v>
      </c>
      <c r="E224" s="11"/>
      <c r="F224" s="11"/>
      <c r="G224" s="11"/>
      <c r="H224" s="11"/>
      <c r="I224" s="11"/>
      <c r="J224" s="11"/>
      <c r="K224" s="11"/>
      <c r="L224" s="11"/>
      <c r="M224" s="11"/>
      <c r="N224" s="11"/>
    </row>
    <row r="225" spans="1:14" x14ac:dyDescent="0.3">
      <c r="A225" s="11"/>
      <c r="B225" s="11"/>
      <c r="C225" s="11"/>
      <c r="D225" s="30"/>
      <c r="E225" s="10" t="s">
        <v>227</v>
      </c>
      <c r="F225" s="14">
        <v>1</v>
      </c>
      <c r="G225" s="15">
        <v>50</v>
      </c>
      <c r="H225" s="15">
        <v>0</v>
      </c>
      <c r="I225" s="15">
        <v>0</v>
      </c>
      <c r="J225" s="16">
        <f>OR(F225&lt;&gt;0,G225&lt;&gt;0,H225&lt;&gt;0,I225&lt;&gt;0)*(F225 + (F225 = 0))*(G225 + (G225 = 0))*(H225 + (H225 = 0))*(I225 + (I225 = 0))</f>
        <v>50</v>
      </c>
      <c r="K225" s="11"/>
      <c r="L225" s="11"/>
      <c r="M225" s="11"/>
      <c r="N225" s="11"/>
    </row>
    <row r="226" spans="1:14" x14ac:dyDescent="0.3">
      <c r="A226" s="11"/>
      <c r="B226" s="11"/>
      <c r="C226" s="11"/>
      <c r="D226" s="30"/>
      <c r="E226" s="11"/>
      <c r="F226" s="11"/>
      <c r="G226" s="11"/>
      <c r="H226" s="11"/>
      <c r="I226" s="11"/>
      <c r="J226" s="17" t="s">
        <v>228</v>
      </c>
      <c r="K226" s="18">
        <f>J225</f>
        <v>50</v>
      </c>
      <c r="L226" s="19">
        <v>3.15</v>
      </c>
      <c r="M226" s="34">
        <f>ROUND(L226*1.06,2)</f>
        <v>3.34</v>
      </c>
      <c r="N226" s="18">
        <f>ROUND(K226*M226,2)</f>
        <v>167</v>
      </c>
    </row>
    <row r="227" spans="1:14" ht="1.05" customHeight="1" x14ac:dyDescent="0.3">
      <c r="A227" s="20"/>
      <c r="B227" s="20"/>
      <c r="C227" s="20"/>
      <c r="D227" s="31"/>
      <c r="E227" s="20"/>
      <c r="F227" s="20"/>
      <c r="G227" s="20"/>
      <c r="H227" s="20"/>
      <c r="I227" s="20"/>
      <c r="J227" s="20"/>
      <c r="K227" s="20"/>
      <c r="L227" s="20"/>
      <c r="M227" s="20"/>
      <c r="N227" s="20"/>
    </row>
    <row r="228" spans="1:14" x14ac:dyDescent="0.3">
      <c r="A228" s="9" t="s">
        <v>229</v>
      </c>
      <c r="B228" s="10" t="s">
        <v>19</v>
      </c>
      <c r="C228" s="10" t="s">
        <v>53</v>
      </c>
      <c r="D228" s="13" t="s">
        <v>230</v>
      </c>
      <c r="E228" s="11"/>
      <c r="F228" s="11"/>
      <c r="G228" s="11"/>
      <c r="H228" s="11"/>
      <c r="I228" s="11"/>
      <c r="J228" s="11"/>
      <c r="K228" s="12">
        <f>K232</f>
        <v>23.4</v>
      </c>
      <c r="L228" s="12">
        <f>L232</f>
        <v>11.12</v>
      </c>
      <c r="M228" s="34">
        <f>ROUND(L228*1.06,2)</f>
        <v>11.79</v>
      </c>
      <c r="N228" s="12">
        <f>N232</f>
        <v>275.89</v>
      </c>
    </row>
    <row r="229" spans="1:14" ht="32.4" x14ac:dyDescent="0.3">
      <c r="A229" s="11"/>
      <c r="B229" s="11"/>
      <c r="C229" s="11"/>
      <c r="D229" s="13" t="s">
        <v>231</v>
      </c>
      <c r="E229" s="11"/>
      <c r="F229" s="11"/>
      <c r="G229" s="11"/>
      <c r="H229" s="11"/>
      <c r="I229" s="11"/>
      <c r="J229" s="11"/>
      <c r="K229" s="11"/>
      <c r="L229" s="11"/>
      <c r="M229" s="11"/>
      <c r="N229" s="11"/>
    </row>
    <row r="230" spans="1:14" x14ac:dyDescent="0.3">
      <c r="A230" s="11"/>
      <c r="B230" s="11"/>
      <c r="C230" s="11"/>
      <c r="D230" s="30"/>
      <c r="E230" s="10" t="s">
        <v>185</v>
      </c>
      <c r="F230" s="14">
        <v>1</v>
      </c>
      <c r="G230" s="15">
        <v>11.7</v>
      </c>
      <c r="H230" s="15">
        <v>0</v>
      </c>
      <c r="I230" s="15">
        <v>0</v>
      </c>
      <c r="J230" s="16">
        <f>OR(F230&lt;&gt;0,G230&lt;&gt;0,H230&lt;&gt;0,I230&lt;&gt;0)*(F230 + (F230 = 0))*(G230 + (G230 = 0))*(H230 + (H230 = 0))*(I230 + (I230 = 0))</f>
        <v>11.7</v>
      </c>
      <c r="K230" s="11"/>
      <c r="L230" s="11"/>
      <c r="M230" s="11"/>
      <c r="N230" s="11"/>
    </row>
    <row r="231" spans="1:14" x14ac:dyDescent="0.3">
      <c r="A231" s="11"/>
      <c r="B231" s="11"/>
      <c r="C231" s="11"/>
      <c r="D231" s="30"/>
      <c r="E231" s="10" t="s">
        <v>16</v>
      </c>
      <c r="F231" s="14">
        <v>1</v>
      </c>
      <c r="G231" s="15">
        <v>11.7</v>
      </c>
      <c r="H231" s="15">
        <v>0</v>
      </c>
      <c r="I231" s="15">
        <v>0</v>
      </c>
      <c r="J231" s="16">
        <f>OR(F231&lt;&gt;0,G231&lt;&gt;0,H231&lt;&gt;0,I231&lt;&gt;0)*(F231 + (F231 = 0))*(G231 + (G231 = 0))*(H231 + (H231 = 0))*(I231 + (I231 = 0))</f>
        <v>11.7</v>
      </c>
      <c r="K231" s="11"/>
      <c r="L231" s="11"/>
      <c r="M231" s="11"/>
      <c r="N231" s="11"/>
    </row>
    <row r="232" spans="1:14" x14ac:dyDescent="0.3">
      <c r="A232" s="11"/>
      <c r="B232" s="11"/>
      <c r="C232" s="11"/>
      <c r="D232" s="30"/>
      <c r="E232" s="11"/>
      <c r="F232" s="11"/>
      <c r="G232" s="11"/>
      <c r="H232" s="11"/>
      <c r="I232" s="11"/>
      <c r="J232" s="17" t="s">
        <v>232</v>
      </c>
      <c r="K232" s="18">
        <f>SUM(J230:J231)</f>
        <v>23.4</v>
      </c>
      <c r="L232" s="19">
        <v>11.12</v>
      </c>
      <c r="M232" s="34">
        <f>ROUND(L232*1.06,2)</f>
        <v>11.79</v>
      </c>
      <c r="N232" s="18">
        <f>ROUND(K232*M232,2)</f>
        <v>275.89</v>
      </c>
    </row>
    <row r="233" spans="1:14" ht="1.05" customHeight="1" x14ac:dyDescent="0.3">
      <c r="A233" s="20"/>
      <c r="B233" s="20"/>
      <c r="C233" s="20"/>
      <c r="D233" s="31"/>
      <c r="E233" s="20"/>
      <c r="F233" s="20"/>
      <c r="G233" s="20"/>
      <c r="H233" s="20"/>
      <c r="I233" s="20"/>
      <c r="J233" s="20"/>
      <c r="K233" s="20"/>
      <c r="L233" s="20"/>
      <c r="M233" s="20"/>
      <c r="N233" s="20"/>
    </row>
    <row r="234" spans="1:14" ht="21.6" x14ac:dyDescent="0.3">
      <c r="A234" s="9" t="s">
        <v>233</v>
      </c>
      <c r="B234" s="10" t="s">
        <v>19</v>
      </c>
      <c r="C234" s="10" t="s">
        <v>38</v>
      </c>
      <c r="D234" s="13" t="s">
        <v>234</v>
      </c>
      <c r="E234" s="11"/>
      <c r="F234" s="11"/>
      <c r="G234" s="11"/>
      <c r="H234" s="11"/>
      <c r="I234" s="11"/>
      <c r="J234" s="11"/>
      <c r="K234" s="12">
        <f>K237</f>
        <v>5.59</v>
      </c>
      <c r="L234" s="12">
        <f>L237</f>
        <v>47.46</v>
      </c>
      <c r="M234" s="34">
        <f>ROUND(L234*1.06,2)</f>
        <v>50.31</v>
      </c>
      <c r="N234" s="12">
        <f>N237</f>
        <v>281.23</v>
      </c>
    </row>
    <row r="235" spans="1:14" ht="54" x14ac:dyDescent="0.3">
      <c r="A235" s="11"/>
      <c r="B235" s="11"/>
      <c r="C235" s="11"/>
      <c r="D235" s="13" t="s">
        <v>235</v>
      </c>
      <c r="E235" s="11"/>
      <c r="F235" s="11"/>
      <c r="G235" s="11"/>
      <c r="H235" s="11"/>
      <c r="I235" s="11"/>
      <c r="J235" s="11"/>
      <c r="K235" s="11"/>
      <c r="L235" s="11"/>
      <c r="M235" s="11"/>
      <c r="N235" s="11"/>
    </row>
    <row r="236" spans="1:14" x14ac:dyDescent="0.3">
      <c r="A236" s="11"/>
      <c r="B236" s="11"/>
      <c r="C236" s="11"/>
      <c r="D236" s="30"/>
      <c r="E236" s="10" t="s">
        <v>236</v>
      </c>
      <c r="F236" s="14">
        <v>2</v>
      </c>
      <c r="G236" s="15">
        <v>11.17</v>
      </c>
      <c r="H236" s="15">
        <v>0.25</v>
      </c>
      <c r="I236" s="15">
        <v>0</v>
      </c>
      <c r="J236" s="16">
        <f>OR(F236&lt;&gt;0,G236&lt;&gt;0,H236&lt;&gt;0,I236&lt;&gt;0)*(F236 + (F236 = 0))*(G236 + (G236 = 0))*(H236 + (H236 = 0))*(I236 + (I236 = 0))</f>
        <v>5.585</v>
      </c>
      <c r="K236" s="11"/>
      <c r="L236" s="11"/>
      <c r="M236" s="11"/>
      <c r="N236" s="11"/>
    </row>
    <row r="237" spans="1:14" x14ac:dyDescent="0.3">
      <c r="A237" s="11"/>
      <c r="B237" s="11"/>
      <c r="C237" s="11"/>
      <c r="D237" s="30"/>
      <c r="E237" s="11"/>
      <c r="F237" s="11"/>
      <c r="G237" s="11"/>
      <c r="H237" s="11"/>
      <c r="I237" s="11"/>
      <c r="J237" s="17" t="s">
        <v>237</v>
      </c>
      <c r="K237" s="18">
        <f>J236</f>
        <v>5.59</v>
      </c>
      <c r="L237" s="19">
        <v>47.46</v>
      </c>
      <c r="M237" s="34">
        <f>ROUND(L237*1.06,2)</f>
        <v>50.31</v>
      </c>
      <c r="N237" s="18">
        <f>ROUND(K237*M237,2)</f>
        <v>281.23</v>
      </c>
    </row>
    <row r="238" spans="1:14" ht="1.05" customHeight="1" x14ac:dyDescent="0.3">
      <c r="A238" s="20"/>
      <c r="B238" s="20"/>
      <c r="C238" s="20"/>
      <c r="D238" s="31"/>
      <c r="E238" s="20"/>
      <c r="F238" s="20"/>
      <c r="G238" s="20"/>
      <c r="H238" s="20"/>
      <c r="I238" s="20"/>
      <c r="J238" s="20"/>
      <c r="K238" s="20"/>
      <c r="L238" s="20"/>
      <c r="M238" s="20"/>
      <c r="N238" s="20"/>
    </row>
    <row r="239" spans="1:14" x14ac:dyDescent="0.3">
      <c r="A239" s="9" t="s">
        <v>238</v>
      </c>
      <c r="B239" s="10" t="s">
        <v>19</v>
      </c>
      <c r="C239" s="10" t="s">
        <v>38</v>
      </c>
      <c r="D239" s="13" t="s">
        <v>239</v>
      </c>
      <c r="E239" s="11"/>
      <c r="F239" s="11"/>
      <c r="G239" s="11"/>
      <c r="H239" s="11"/>
      <c r="I239" s="11"/>
      <c r="J239" s="11"/>
      <c r="K239" s="12">
        <f>K242</f>
        <v>62.6</v>
      </c>
      <c r="L239" s="12">
        <f>L242</f>
        <v>20.03</v>
      </c>
      <c r="M239" s="34">
        <f>ROUND(L239*1.06,2)</f>
        <v>21.23</v>
      </c>
      <c r="N239" s="12">
        <f>N242</f>
        <v>1329</v>
      </c>
    </row>
    <row r="240" spans="1:14" ht="97.2" x14ac:dyDescent="0.3">
      <c r="A240" s="11"/>
      <c r="B240" s="11"/>
      <c r="C240" s="11"/>
      <c r="D240" s="13" t="s">
        <v>240</v>
      </c>
      <c r="E240" s="11"/>
      <c r="F240" s="11"/>
      <c r="G240" s="11"/>
      <c r="H240" s="11"/>
      <c r="I240" s="11"/>
      <c r="J240" s="11"/>
      <c r="K240" s="11"/>
      <c r="L240" s="11"/>
      <c r="M240" s="11"/>
      <c r="N240" s="11"/>
    </row>
    <row r="241" spans="1:14" x14ac:dyDescent="0.3">
      <c r="A241" s="11"/>
      <c r="B241" s="11"/>
      <c r="C241" s="11"/>
      <c r="D241" s="30"/>
      <c r="E241" s="10" t="s">
        <v>241</v>
      </c>
      <c r="F241" s="14">
        <v>1</v>
      </c>
      <c r="G241" s="15">
        <v>11.7</v>
      </c>
      <c r="H241" s="15">
        <v>5.35</v>
      </c>
      <c r="I241" s="15">
        <v>0</v>
      </c>
      <c r="J241" s="16">
        <f>OR(F241&lt;&gt;0,G241&lt;&gt;0,H241&lt;&gt;0,I241&lt;&gt;0)*(F241 + (F241 = 0))*(G241 + (G241 = 0))*(H241 + (H241 = 0))*(I241 + (I241 = 0))</f>
        <v>62.594999999999999</v>
      </c>
      <c r="K241" s="11"/>
      <c r="L241" s="11"/>
      <c r="M241" s="11"/>
      <c r="N241" s="11"/>
    </row>
    <row r="242" spans="1:14" x14ac:dyDescent="0.3">
      <c r="A242" s="11"/>
      <c r="B242" s="11"/>
      <c r="C242" s="11"/>
      <c r="D242" s="30"/>
      <c r="E242" s="11"/>
      <c r="F242" s="11"/>
      <c r="G242" s="11"/>
      <c r="H242" s="11"/>
      <c r="I242" s="11"/>
      <c r="J242" s="17" t="s">
        <v>242</v>
      </c>
      <c r="K242" s="18">
        <f>J241</f>
        <v>62.6</v>
      </c>
      <c r="L242" s="19">
        <v>20.03</v>
      </c>
      <c r="M242" s="34">
        <f>ROUND(L242*1.06,2)</f>
        <v>21.23</v>
      </c>
      <c r="N242" s="18">
        <f>ROUND(K242*M242,2)</f>
        <v>1329</v>
      </c>
    </row>
    <row r="243" spans="1:14" ht="1.05" customHeight="1" x14ac:dyDescent="0.3">
      <c r="A243" s="20"/>
      <c r="B243" s="20"/>
      <c r="C243" s="20"/>
      <c r="D243" s="31"/>
      <c r="E243" s="20"/>
      <c r="F243" s="20"/>
      <c r="G243" s="20"/>
      <c r="H243" s="20"/>
      <c r="I243" s="20"/>
      <c r="J243" s="20"/>
      <c r="K243" s="20"/>
      <c r="L243" s="20"/>
      <c r="M243" s="20"/>
      <c r="N243" s="20"/>
    </row>
    <row r="244" spans="1:14" x14ac:dyDescent="0.3">
      <c r="A244" s="11"/>
      <c r="B244" s="11"/>
      <c r="C244" s="11"/>
      <c r="D244" s="30"/>
      <c r="E244" s="11"/>
      <c r="F244" s="11"/>
      <c r="G244" s="11"/>
      <c r="H244" s="11"/>
      <c r="I244" s="11"/>
      <c r="J244" s="17" t="s">
        <v>243</v>
      </c>
      <c r="K244" s="19">
        <v>1</v>
      </c>
      <c r="M244" s="18">
        <f>N157+N164+N169+N178+N186+N194+N201+N206+N213+N218+N223+N228+N234+N239</f>
        <v>22478.19</v>
      </c>
      <c r="N244" s="18">
        <f>ROUND(K244*M244,2)</f>
        <v>22478.19</v>
      </c>
    </row>
    <row r="245" spans="1:14" ht="1.05" customHeight="1" x14ac:dyDescent="0.3">
      <c r="A245" s="20"/>
      <c r="B245" s="20"/>
      <c r="C245" s="20"/>
      <c r="D245" s="31"/>
      <c r="E245" s="20"/>
      <c r="F245" s="20"/>
      <c r="G245" s="20"/>
      <c r="H245" s="20"/>
      <c r="I245" s="20"/>
      <c r="J245" s="20"/>
      <c r="K245" s="20"/>
      <c r="L245" s="20"/>
      <c r="M245" s="20"/>
      <c r="N245" s="20"/>
    </row>
    <row r="246" spans="1:14" x14ac:dyDescent="0.3">
      <c r="A246" s="25" t="s">
        <v>244</v>
      </c>
      <c r="B246" s="25" t="s">
        <v>15</v>
      </c>
      <c r="C246" s="25" t="s">
        <v>16</v>
      </c>
      <c r="D246" s="33" t="s">
        <v>245</v>
      </c>
      <c r="E246" s="26"/>
      <c r="F246" s="26"/>
      <c r="G246" s="26"/>
      <c r="H246" s="26"/>
      <c r="I246" s="26"/>
      <c r="J246" s="26"/>
      <c r="K246" s="27">
        <f>K570</f>
        <v>1</v>
      </c>
      <c r="M246" s="27">
        <f>M570</f>
        <v>78631.839999999997</v>
      </c>
      <c r="N246" s="27">
        <f>N570</f>
        <v>78631.839999999997</v>
      </c>
    </row>
    <row r="247" spans="1:14" x14ac:dyDescent="0.3">
      <c r="A247" s="9" t="s">
        <v>246</v>
      </c>
      <c r="B247" s="10" t="s">
        <v>19</v>
      </c>
      <c r="C247" s="10" t="s">
        <v>53</v>
      </c>
      <c r="D247" s="13" t="s">
        <v>149</v>
      </c>
      <c r="E247" s="11"/>
      <c r="F247" s="11"/>
      <c r="G247" s="11"/>
      <c r="H247" s="11"/>
      <c r="I247" s="11"/>
      <c r="J247" s="11"/>
      <c r="K247" s="12">
        <f>K251</f>
        <v>19.600000000000001</v>
      </c>
      <c r="L247" s="12">
        <f>L251</f>
        <v>8.23</v>
      </c>
      <c r="M247" s="34">
        <f>ROUND(L247*1.06,2)</f>
        <v>8.7200000000000006</v>
      </c>
      <c r="N247" s="12">
        <f>N251</f>
        <v>170.91</v>
      </c>
    </row>
    <row r="248" spans="1:14" ht="43.2" x14ac:dyDescent="0.3">
      <c r="A248" s="11"/>
      <c r="B248" s="11"/>
      <c r="C248" s="11"/>
      <c r="D248" s="13" t="s">
        <v>150</v>
      </c>
      <c r="E248" s="11"/>
      <c r="F248" s="11"/>
      <c r="G248" s="11"/>
      <c r="H248" s="11"/>
      <c r="I248" s="11"/>
      <c r="J248" s="11"/>
      <c r="K248" s="11"/>
      <c r="L248" s="11"/>
      <c r="M248" s="11"/>
      <c r="N248" s="11"/>
    </row>
    <row r="249" spans="1:14" x14ac:dyDescent="0.3">
      <c r="A249" s="11"/>
      <c r="B249" s="11"/>
      <c r="C249" s="11"/>
      <c r="D249" s="30"/>
      <c r="E249" s="10" t="s">
        <v>247</v>
      </c>
      <c r="F249" s="14"/>
      <c r="G249" s="15"/>
      <c r="H249" s="15"/>
      <c r="I249" s="15"/>
      <c r="J249" s="16">
        <f>OR(F249&lt;&gt;0,G249&lt;&gt;0,H249&lt;&gt;0,I249&lt;&gt;0)*(F249 + (F249 = 0))*(G249 + (G249 = 0))*(H249 + (H249 = 0))*(I249 + (I249 = 0))</f>
        <v>0</v>
      </c>
      <c r="K249" s="11"/>
      <c r="L249" s="11"/>
      <c r="M249" s="11"/>
      <c r="N249" s="11"/>
    </row>
    <row r="250" spans="1:14" x14ac:dyDescent="0.3">
      <c r="A250" s="11"/>
      <c r="B250" s="11"/>
      <c r="C250" s="11"/>
      <c r="D250" s="30"/>
      <c r="E250" s="10" t="s">
        <v>248</v>
      </c>
      <c r="F250" s="14">
        <v>2</v>
      </c>
      <c r="G250" s="15">
        <v>9.8000000000000007</v>
      </c>
      <c r="H250" s="15">
        <v>0</v>
      </c>
      <c r="I250" s="15">
        <v>0</v>
      </c>
      <c r="J250" s="16">
        <f>OR(F250&lt;&gt;0,G250&lt;&gt;0,H250&lt;&gt;0,I250&lt;&gt;0)*(F250 + (F250 = 0))*(G250 + (G250 = 0))*(H250 + (H250 = 0))*(I250 + (I250 = 0))</f>
        <v>19.600000000000001</v>
      </c>
      <c r="K250" s="11"/>
      <c r="L250" s="11"/>
      <c r="M250" s="11"/>
      <c r="N250" s="11"/>
    </row>
    <row r="251" spans="1:14" x14ac:dyDescent="0.3">
      <c r="A251" s="11"/>
      <c r="B251" s="11"/>
      <c r="C251" s="11"/>
      <c r="D251" s="30"/>
      <c r="E251" s="11"/>
      <c r="F251" s="11"/>
      <c r="G251" s="11"/>
      <c r="H251" s="11"/>
      <c r="I251" s="11"/>
      <c r="J251" s="17" t="s">
        <v>249</v>
      </c>
      <c r="K251" s="18">
        <f>SUM(J249:J250)</f>
        <v>19.600000000000001</v>
      </c>
      <c r="L251" s="19">
        <v>8.23</v>
      </c>
      <c r="M251" s="34">
        <f>ROUND(L251*1.06,2)</f>
        <v>8.7200000000000006</v>
      </c>
      <c r="N251" s="18">
        <f>ROUND(K251*M251,2)</f>
        <v>170.91</v>
      </c>
    </row>
    <row r="252" spans="1:14" ht="1.05" customHeight="1" x14ac:dyDescent="0.3">
      <c r="A252" s="20"/>
      <c r="B252" s="20"/>
      <c r="C252" s="20"/>
      <c r="D252" s="31"/>
      <c r="E252" s="20"/>
      <c r="F252" s="20"/>
      <c r="G252" s="20"/>
      <c r="H252" s="20"/>
      <c r="I252" s="20"/>
      <c r="J252" s="20"/>
      <c r="K252" s="20"/>
      <c r="L252" s="20"/>
      <c r="M252" s="20"/>
      <c r="N252" s="20"/>
    </row>
    <row r="253" spans="1:14" x14ac:dyDescent="0.3">
      <c r="A253" s="9" t="s">
        <v>250</v>
      </c>
      <c r="B253" s="10" t="s">
        <v>19</v>
      </c>
      <c r="C253" s="10" t="s">
        <v>45</v>
      </c>
      <c r="D253" s="13" t="s">
        <v>251</v>
      </c>
      <c r="E253" s="11"/>
      <c r="F253" s="11"/>
      <c r="G253" s="11"/>
      <c r="H253" s="11"/>
      <c r="I253" s="11"/>
      <c r="J253" s="11"/>
      <c r="K253" s="12">
        <f>K256</f>
        <v>23.69</v>
      </c>
      <c r="L253" s="12">
        <f>L256</f>
        <v>13.12</v>
      </c>
      <c r="M253" s="34">
        <f>ROUND(L253*1.06,2)</f>
        <v>13.91</v>
      </c>
      <c r="N253" s="12">
        <f>N256</f>
        <v>329.53</v>
      </c>
    </row>
    <row r="254" spans="1:14" ht="54" x14ac:dyDescent="0.3">
      <c r="A254" s="11"/>
      <c r="B254" s="11"/>
      <c r="C254" s="11"/>
      <c r="D254" s="13" t="s">
        <v>252</v>
      </c>
      <c r="E254" s="11"/>
      <c r="F254" s="11"/>
      <c r="G254" s="11"/>
      <c r="H254" s="11"/>
      <c r="I254" s="11"/>
      <c r="J254" s="11"/>
      <c r="K254" s="11"/>
      <c r="L254" s="11"/>
      <c r="M254" s="11"/>
      <c r="N254" s="11"/>
    </row>
    <row r="255" spans="1:14" x14ac:dyDescent="0.3">
      <c r="A255" s="11"/>
      <c r="B255" s="11"/>
      <c r="C255" s="11"/>
      <c r="D255" s="30"/>
      <c r="E255" s="10" t="s">
        <v>253</v>
      </c>
      <c r="F255" s="14">
        <v>2</v>
      </c>
      <c r="G255" s="15">
        <v>9</v>
      </c>
      <c r="H255" s="15">
        <v>0.94</v>
      </c>
      <c r="I255" s="15">
        <v>1.4</v>
      </c>
      <c r="J255" s="16">
        <f>OR(F255&lt;&gt;0,G255&lt;&gt;0,H255&lt;&gt;0,I255&lt;&gt;0)*(F255 + (F255 = 0))*(G255 + (G255 = 0))*(H255 + (H255 = 0))*(I255 + (I255 = 0))</f>
        <v>23.687999999999999</v>
      </c>
      <c r="K255" s="11"/>
      <c r="L255" s="11"/>
      <c r="M255" s="11"/>
      <c r="N255" s="11"/>
    </row>
    <row r="256" spans="1:14" x14ac:dyDescent="0.3">
      <c r="A256" s="11"/>
      <c r="B256" s="11"/>
      <c r="C256" s="11"/>
      <c r="D256" s="30"/>
      <c r="E256" s="11"/>
      <c r="F256" s="11"/>
      <c r="G256" s="11"/>
      <c r="H256" s="11"/>
      <c r="I256" s="11"/>
      <c r="J256" s="17" t="s">
        <v>254</v>
      </c>
      <c r="K256" s="18">
        <f>J255</f>
        <v>23.69</v>
      </c>
      <c r="L256" s="19">
        <v>13.12</v>
      </c>
      <c r="M256" s="34">
        <f>ROUND(L256*1.06,2)</f>
        <v>13.91</v>
      </c>
      <c r="N256" s="18">
        <f>ROUND(K256*M256,2)</f>
        <v>329.53</v>
      </c>
    </row>
    <row r="257" spans="1:14" ht="1.05" customHeight="1" x14ac:dyDescent="0.3">
      <c r="A257" s="20"/>
      <c r="B257" s="20"/>
      <c r="C257" s="20"/>
      <c r="D257" s="31"/>
      <c r="E257" s="20"/>
      <c r="F257" s="20"/>
      <c r="G257" s="20"/>
      <c r="H257" s="20"/>
      <c r="I257" s="20"/>
      <c r="J257" s="20"/>
      <c r="K257" s="20"/>
      <c r="L257" s="20"/>
      <c r="M257" s="20"/>
      <c r="N257" s="20"/>
    </row>
    <row r="258" spans="1:14" ht="21.6" x14ac:dyDescent="0.3">
      <c r="A258" s="9" t="s">
        <v>255</v>
      </c>
      <c r="B258" s="10" t="s">
        <v>19</v>
      </c>
      <c r="C258" s="10" t="s">
        <v>45</v>
      </c>
      <c r="D258" s="13" t="s">
        <v>256</v>
      </c>
      <c r="E258" s="11"/>
      <c r="F258" s="11"/>
      <c r="G258" s="11"/>
      <c r="H258" s="11"/>
      <c r="I258" s="11"/>
      <c r="J258" s="11"/>
      <c r="K258" s="12">
        <f>K262</f>
        <v>49.52</v>
      </c>
      <c r="L258" s="12">
        <f>L262</f>
        <v>22.55</v>
      </c>
      <c r="M258" s="34">
        <f>ROUND(L258*1.06,2)</f>
        <v>23.9</v>
      </c>
      <c r="N258" s="12">
        <f>N262</f>
        <v>1183.53</v>
      </c>
    </row>
    <row r="259" spans="1:14" ht="54" x14ac:dyDescent="0.3">
      <c r="A259" s="11"/>
      <c r="B259" s="11"/>
      <c r="C259" s="11"/>
      <c r="D259" s="13" t="s">
        <v>257</v>
      </c>
      <c r="E259" s="11"/>
      <c r="F259" s="11"/>
      <c r="G259" s="11"/>
      <c r="H259" s="11"/>
      <c r="I259" s="11"/>
      <c r="J259" s="11"/>
      <c r="K259" s="11"/>
      <c r="L259" s="11"/>
      <c r="M259" s="11"/>
      <c r="N259" s="11"/>
    </row>
    <row r="260" spans="1:14" x14ac:dyDescent="0.3">
      <c r="A260" s="11"/>
      <c r="B260" s="11"/>
      <c r="C260" s="11"/>
      <c r="D260" s="30"/>
      <c r="E260" s="10" t="s">
        <v>258</v>
      </c>
      <c r="F260" s="14">
        <v>1</v>
      </c>
      <c r="G260" s="15">
        <v>9</v>
      </c>
      <c r="H260" s="15">
        <v>4.7</v>
      </c>
      <c r="I260" s="15">
        <v>0.65</v>
      </c>
      <c r="J260" s="16">
        <f>OR(F260&lt;&gt;0,G260&lt;&gt;0,H260&lt;&gt;0,I260&lt;&gt;0)*(F260 + (F260 = 0))*(G260 + (G260 = 0))*(H260 + (H260 = 0))*(I260 + (I260 = 0))</f>
        <v>27.495000000000001</v>
      </c>
      <c r="K260" s="11"/>
      <c r="L260" s="11"/>
      <c r="M260" s="11"/>
      <c r="N260" s="11"/>
    </row>
    <row r="261" spans="1:14" x14ac:dyDescent="0.3">
      <c r="A261" s="11"/>
      <c r="B261" s="11"/>
      <c r="C261" s="11"/>
      <c r="D261" s="30"/>
      <c r="E261" s="10" t="s">
        <v>259</v>
      </c>
      <c r="F261" s="14">
        <v>1</v>
      </c>
      <c r="G261" s="15">
        <v>9</v>
      </c>
      <c r="H261" s="15">
        <v>4.45</v>
      </c>
      <c r="I261" s="15">
        <v>0.55000000000000004</v>
      </c>
      <c r="J261" s="16">
        <f>OR(F261&lt;&gt;0,G261&lt;&gt;0,H261&lt;&gt;0,I261&lt;&gt;0)*(F261 + (F261 = 0))*(G261 + (G261 = 0))*(H261 + (H261 = 0))*(I261 + (I261 = 0))</f>
        <v>22.027999999999999</v>
      </c>
      <c r="K261" s="11"/>
      <c r="L261" s="11"/>
      <c r="M261" s="11"/>
      <c r="N261" s="11"/>
    </row>
    <row r="262" spans="1:14" x14ac:dyDescent="0.3">
      <c r="A262" s="11"/>
      <c r="B262" s="11"/>
      <c r="C262" s="11"/>
      <c r="D262" s="30"/>
      <c r="E262" s="11"/>
      <c r="F262" s="11"/>
      <c r="G262" s="11"/>
      <c r="H262" s="11"/>
      <c r="I262" s="11"/>
      <c r="J262" s="17" t="s">
        <v>260</v>
      </c>
      <c r="K262" s="18">
        <f>SUM(J260:J261)</f>
        <v>49.52</v>
      </c>
      <c r="L262" s="19">
        <v>22.55</v>
      </c>
      <c r="M262" s="34">
        <f>ROUND(L262*1.06,2)</f>
        <v>23.9</v>
      </c>
      <c r="N262" s="18">
        <f>ROUND(K262*M262,2)</f>
        <v>1183.53</v>
      </c>
    </row>
    <row r="263" spans="1:14" ht="1.05" customHeight="1" x14ac:dyDescent="0.3">
      <c r="A263" s="20"/>
      <c r="B263" s="20"/>
      <c r="C263" s="20"/>
      <c r="D263" s="31"/>
      <c r="E263" s="20"/>
      <c r="F263" s="20"/>
      <c r="G263" s="20"/>
      <c r="H263" s="20"/>
      <c r="I263" s="20"/>
      <c r="J263" s="20"/>
      <c r="K263" s="20"/>
      <c r="L263" s="20"/>
      <c r="M263" s="20"/>
      <c r="N263" s="20"/>
    </row>
    <row r="264" spans="1:14" x14ac:dyDescent="0.3">
      <c r="A264" s="9" t="s">
        <v>261</v>
      </c>
      <c r="B264" s="10" t="s">
        <v>19</v>
      </c>
      <c r="C264" s="10" t="s">
        <v>45</v>
      </c>
      <c r="D264" s="13" t="s">
        <v>262</v>
      </c>
      <c r="E264" s="11"/>
      <c r="F264" s="11"/>
      <c r="G264" s="11"/>
      <c r="H264" s="11"/>
      <c r="I264" s="11"/>
      <c r="J264" s="11"/>
      <c r="K264" s="12">
        <f>K292</f>
        <v>11.24</v>
      </c>
      <c r="L264" s="12">
        <f>L292</f>
        <v>134.16999999999999</v>
      </c>
      <c r="M264" s="34">
        <f>ROUND(L264*1.06,2)</f>
        <v>142.22</v>
      </c>
      <c r="N264" s="12">
        <f>N292</f>
        <v>1598.55</v>
      </c>
    </row>
    <row r="265" spans="1:14" ht="64.8" x14ac:dyDescent="0.3">
      <c r="A265" s="11"/>
      <c r="B265" s="11"/>
      <c r="C265" s="11"/>
      <c r="D265" s="13" t="s">
        <v>263</v>
      </c>
      <c r="E265" s="11"/>
      <c r="F265" s="11"/>
      <c r="G265" s="11"/>
      <c r="H265" s="11"/>
      <c r="I265" s="11"/>
      <c r="J265" s="11"/>
      <c r="K265" s="11"/>
      <c r="L265" s="11"/>
      <c r="M265" s="11"/>
      <c r="N265" s="11"/>
    </row>
    <row r="266" spans="1:14" x14ac:dyDescent="0.3">
      <c r="A266" s="11"/>
      <c r="B266" s="11"/>
      <c r="C266" s="11"/>
      <c r="D266" s="30"/>
      <c r="E266" s="10" t="s">
        <v>264</v>
      </c>
      <c r="F266" s="14">
        <v>1</v>
      </c>
      <c r="G266" s="15">
        <v>5.7</v>
      </c>
      <c r="H266" s="15">
        <v>5.5</v>
      </c>
      <c r="I266" s="15">
        <v>0.1</v>
      </c>
      <c r="J266" s="16">
        <f>OR(F266&lt;&gt;0,G266&lt;&gt;0,H266&lt;&gt;0,I266&lt;&gt;0)*(F266 + (F266 = 0))*(G266 + (G266 = 0))*(H266 + (H266 = 0))*(I266 + (I266 = 0))</f>
        <v>3.1349999999999998</v>
      </c>
      <c r="K266" s="11"/>
      <c r="L266" s="11"/>
      <c r="M266" s="11"/>
      <c r="N266" s="11"/>
    </row>
    <row r="267" spans="1:14" x14ac:dyDescent="0.3">
      <c r="A267" s="11"/>
      <c r="B267" s="11"/>
      <c r="C267" s="11"/>
      <c r="D267" s="30"/>
      <c r="E267" s="10" t="s">
        <v>265</v>
      </c>
      <c r="F267" s="14"/>
      <c r="G267" s="15"/>
      <c r="H267" s="15"/>
      <c r="I267" s="15"/>
      <c r="J267" s="16">
        <f>OR(F267&lt;&gt;0,G267&lt;&gt;0,H267&lt;&gt;0,I267&lt;&gt;0)*(F267 + (F267 = 0))*(G267 + (G267 = 0))*(H267 + (H267 = 0))*(I267 + (I267 = 0))</f>
        <v>0</v>
      </c>
      <c r="K267" s="11"/>
      <c r="L267" s="11"/>
      <c r="M267" s="11"/>
      <c r="N267" s="11"/>
    </row>
    <row r="268" spans="1:14" x14ac:dyDescent="0.3">
      <c r="A268" s="11"/>
      <c r="B268" s="11"/>
      <c r="C268" s="11"/>
      <c r="D268" s="30"/>
      <c r="E268" s="10" t="s">
        <v>266</v>
      </c>
      <c r="F268" s="14">
        <v>1</v>
      </c>
      <c r="G268" s="15">
        <v>1.07</v>
      </c>
      <c r="H268" s="15">
        <v>1.55</v>
      </c>
      <c r="I268" s="15">
        <v>0.1</v>
      </c>
      <c r="J268" s="16">
        <f>OR(F268&lt;&gt;0,G268&lt;&gt;0,H268&lt;&gt;0,I268&lt;&gt;0)*(F268 + (F268 = 0))*(G268 + (G268 = 0))*(H268 + (H268 = 0))*(I268 + (I268 = 0))</f>
        <v>0.16600000000000001</v>
      </c>
      <c r="K268" s="11"/>
      <c r="L268" s="11"/>
      <c r="M268" s="11"/>
      <c r="N268" s="11"/>
    </row>
    <row r="269" spans="1:14" x14ac:dyDescent="0.3">
      <c r="A269" s="11"/>
      <c r="B269" s="11"/>
      <c r="C269" s="11"/>
      <c r="D269" s="30"/>
      <c r="E269" s="10" t="s">
        <v>16</v>
      </c>
      <c r="F269" s="14">
        <v>1</v>
      </c>
      <c r="G269" s="15">
        <v>4.0999999999999996</v>
      </c>
      <c r="H269" s="15">
        <v>1.55</v>
      </c>
      <c r="I269" s="15">
        <v>0.1</v>
      </c>
      <c r="J269" s="16">
        <f>OR(F269&lt;&gt;0,G269&lt;&gt;0,H269&lt;&gt;0,I269&lt;&gt;0)*(F269 + (F269 = 0))*(G269 + (G269 = 0))*(H269 + (H269 = 0))*(I269 + (I269 = 0))</f>
        <v>0.63600000000000001</v>
      </c>
      <c r="K269" s="11"/>
      <c r="L269" s="11"/>
      <c r="M269" s="11"/>
      <c r="N269" s="11"/>
    </row>
    <row r="270" spans="1:14" x14ac:dyDescent="0.3">
      <c r="A270" s="11"/>
      <c r="B270" s="11"/>
      <c r="C270" s="11"/>
      <c r="D270" s="30"/>
      <c r="E270" s="10" t="s">
        <v>16</v>
      </c>
      <c r="F270" s="14">
        <v>1</v>
      </c>
      <c r="G270" s="15">
        <v>2.67</v>
      </c>
      <c r="H270" s="15">
        <v>1.55</v>
      </c>
      <c r="I270" s="15">
        <v>0.1</v>
      </c>
      <c r="J270" s="16">
        <f>OR(F270&lt;&gt;0,G270&lt;&gt;0,H270&lt;&gt;0,I270&lt;&gt;0)*(F270 + (F270 = 0))*(G270 + (G270 = 0))*(H270 + (H270 = 0))*(I270 + (I270 = 0))</f>
        <v>0.41399999999999998</v>
      </c>
      <c r="K270" s="11"/>
      <c r="L270" s="11"/>
      <c r="M270" s="11"/>
      <c r="N270" s="11"/>
    </row>
    <row r="271" spans="1:14" x14ac:dyDescent="0.3">
      <c r="A271" s="11"/>
      <c r="B271" s="11"/>
      <c r="C271" s="11"/>
      <c r="D271" s="30"/>
      <c r="E271" s="10" t="s">
        <v>267</v>
      </c>
      <c r="F271" s="14">
        <v>1</v>
      </c>
      <c r="G271" s="15">
        <v>3.35</v>
      </c>
      <c r="H271" s="15">
        <v>1.55</v>
      </c>
      <c r="I271" s="15">
        <v>0.1</v>
      </c>
      <c r="J271" s="16">
        <f>OR(F271&lt;&gt;0,G271&lt;&gt;0,H271&lt;&gt;0,I271&lt;&gt;0)*(F271 + (F271 = 0))*(G271 + (G271 = 0))*(H271 + (H271 = 0))*(I271 + (I271 = 0))</f>
        <v>0.51900000000000002</v>
      </c>
      <c r="K271" s="11"/>
      <c r="L271" s="11"/>
      <c r="M271" s="11"/>
      <c r="N271" s="11"/>
    </row>
    <row r="272" spans="1:14" x14ac:dyDescent="0.3">
      <c r="A272" s="11"/>
      <c r="B272" s="11"/>
      <c r="C272" s="11"/>
      <c r="D272" s="30"/>
      <c r="E272" s="10" t="s">
        <v>16</v>
      </c>
      <c r="F272" s="14">
        <v>1</v>
      </c>
      <c r="G272" s="15">
        <v>2.58</v>
      </c>
      <c r="H272" s="15">
        <v>1.55</v>
      </c>
      <c r="I272" s="15">
        <v>0.1</v>
      </c>
      <c r="J272" s="16">
        <f>OR(F272&lt;&gt;0,G272&lt;&gt;0,H272&lt;&gt;0,I272&lt;&gt;0)*(F272 + (F272 = 0))*(G272 + (G272 = 0))*(H272 + (H272 = 0))*(I272 + (I272 = 0))</f>
        <v>0.4</v>
      </c>
      <c r="K272" s="11"/>
      <c r="L272" s="11"/>
      <c r="M272" s="11"/>
      <c r="N272" s="11"/>
    </row>
    <row r="273" spans="1:14" x14ac:dyDescent="0.3">
      <c r="A273" s="11"/>
      <c r="B273" s="11"/>
      <c r="C273" s="11"/>
      <c r="D273" s="30"/>
      <c r="E273" s="10" t="s">
        <v>268</v>
      </c>
      <c r="F273" s="14">
        <v>-1</v>
      </c>
      <c r="G273" s="15">
        <v>1.22</v>
      </c>
      <c r="H273" s="15">
        <v>1.55</v>
      </c>
      <c r="I273" s="15">
        <v>0.1</v>
      </c>
      <c r="J273" s="16">
        <f>OR(F273&lt;&gt;0,G273&lt;&gt;0,H273&lt;&gt;0,I273&lt;&gt;0)*(F273 + (F273 = 0))*(G273 + (G273 = 0))*(H273 + (H273 = 0))*(I273 + (I273 = 0))</f>
        <v>-0.189</v>
      </c>
      <c r="K273" s="11"/>
      <c r="L273" s="11"/>
      <c r="M273" s="11"/>
      <c r="N273" s="11"/>
    </row>
    <row r="274" spans="1:14" x14ac:dyDescent="0.3">
      <c r="A274" s="11"/>
      <c r="B274" s="11"/>
      <c r="C274" s="11"/>
      <c r="D274" s="30"/>
      <c r="E274" s="10" t="s">
        <v>269</v>
      </c>
      <c r="F274" s="14">
        <v>1</v>
      </c>
      <c r="G274" s="15">
        <v>3.8</v>
      </c>
      <c r="H274" s="15">
        <v>1.55</v>
      </c>
      <c r="I274" s="15">
        <v>0.1</v>
      </c>
      <c r="J274" s="16">
        <f>OR(F274&lt;&gt;0,G274&lt;&gt;0,H274&lt;&gt;0,I274&lt;&gt;0)*(F274 + (F274 = 0))*(G274 + (G274 = 0))*(H274 + (H274 = 0))*(I274 + (I274 = 0))</f>
        <v>0.58899999999999997</v>
      </c>
      <c r="K274" s="11"/>
      <c r="L274" s="11"/>
      <c r="M274" s="11"/>
      <c r="N274" s="11"/>
    </row>
    <row r="275" spans="1:14" x14ac:dyDescent="0.3">
      <c r="A275" s="11"/>
      <c r="B275" s="11"/>
      <c r="C275" s="11"/>
      <c r="D275" s="30"/>
      <c r="E275" s="10" t="s">
        <v>16</v>
      </c>
      <c r="F275" s="14">
        <v>1</v>
      </c>
      <c r="G275" s="15">
        <v>3.2</v>
      </c>
      <c r="H275" s="15">
        <v>1.55</v>
      </c>
      <c r="I275" s="15">
        <v>0.1</v>
      </c>
      <c r="J275" s="16">
        <f>OR(F275&lt;&gt;0,G275&lt;&gt;0,H275&lt;&gt;0,I275&lt;&gt;0)*(F275 + (F275 = 0))*(G275 + (G275 = 0))*(H275 + (H275 = 0))*(I275 + (I275 = 0))</f>
        <v>0.496</v>
      </c>
      <c r="K275" s="11"/>
      <c r="L275" s="11"/>
      <c r="M275" s="11"/>
      <c r="N275" s="11"/>
    </row>
    <row r="276" spans="1:14" x14ac:dyDescent="0.3">
      <c r="A276" s="11"/>
      <c r="B276" s="11"/>
      <c r="C276" s="11"/>
      <c r="D276" s="30"/>
      <c r="E276" s="10" t="s">
        <v>270</v>
      </c>
      <c r="F276" s="14">
        <v>1</v>
      </c>
      <c r="G276" s="15">
        <v>1.59</v>
      </c>
      <c r="H276" s="15">
        <v>1.55</v>
      </c>
      <c r="I276" s="15">
        <v>0.1</v>
      </c>
      <c r="J276" s="16">
        <f>OR(F276&lt;&gt;0,G276&lt;&gt;0,H276&lt;&gt;0,I276&lt;&gt;0)*(F276 + (F276 = 0))*(G276 + (G276 = 0))*(H276 + (H276 = 0))*(I276 + (I276 = 0))</f>
        <v>0.246</v>
      </c>
      <c r="K276" s="11"/>
      <c r="L276" s="11"/>
      <c r="M276" s="11"/>
      <c r="N276" s="11"/>
    </row>
    <row r="277" spans="1:14" x14ac:dyDescent="0.3">
      <c r="A277" s="11"/>
      <c r="B277" s="11"/>
      <c r="C277" s="11"/>
      <c r="D277" s="30"/>
      <c r="E277" s="10" t="s">
        <v>16</v>
      </c>
      <c r="F277" s="14">
        <v>1</v>
      </c>
      <c r="G277" s="15">
        <v>3.04</v>
      </c>
      <c r="H277" s="15">
        <v>1.55</v>
      </c>
      <c r="I277" s="15">
        <v>0.1</v>
      </c>
      <c r="J277" s="16">
        <f>OR(F277&lt;&gt;0,G277&lt;&gt;0,H277&lt;&gt;0,I277&lt;&gt;0)*(F277 + (F277 = 0))*(G277 + (G277 = 0))*(H277 + (H277 = 0))*(I277 + (I277 = 0))</f>
        <v>0.47099999999999997</v>
      </c>
      <c r="K277" s="11"/>
      <c r="L277" s="11"/>
      <c r="M277" s="11"/>
      <c r="N277" s="11"/>
    </row>
    <row r="278" spans="1:14" x14ac:dyDescent="0.3">
      <c r="A278" s="11"/>
      <c r="B278" s="11"/>
      <c r="C278" s="11"/>
      <c r="D278" s="30"/>
      <c r="E278" s="10" t="s">
        <v>16</v>
      </c>
      <c r="F278" s="14">
        <v>1</v>
      </c>
      <c r="G278" s="15">
        <v>0.9</v>
      </c>
      <c r="H278" s="15">
        <v>1.05</v>
      </c>
      <c r="I278" s="15">
        <v>0.1</v>
      </c>
      <c r="J278" s="16">
        <f>OR(F278&lt;&gt;0,G278&lt;&gt;0,H278&lt;&gt;0,I278&lt;&gt;0)*(F278 + (F278 = 0))*(G278 + (G278 = 0))*(H278 + (H278 = 0))*(I278 + (I278 = 0))</f>
        <v>9.5000000000000001E-2</v>
      </c>
      <c r="K278" s="11"/>
      <c r="L278" s="11"/>
      <c r="M278" s="11"/>
      <c r="N278" s="11"/>
    </row>
    <row r="279" spans="1:14" x14ac:dyDescent="0.3">
      <c r="A279" s="11"/>
      <c r="B279" s="11"/>
      <c r="C279" s="11"/>
      <c r="D279" s="30"/>
      <c r="E279" s="10" t="s">
        <v>271</v>
      </c>
      <c r="F279" s="14">
        <v>-1</v>
      </c>
      <c r="G279" s="15">
        <v>1.1299999999999999</v>
      </c>
      <c r="H279" s="15">
        <v>1.55</v>
      </c>
      <c r="I279" s="15">
        <v>0.1</v>
      </c>
      <c r="J279" s="16">
        <f>OR(F279&lt;&gt;0,G279&lt;&gt;0,H279&lt;&gt;0,I279&lt;&gt;0)*(F279 + (F279 = 0))*(G279 + (G279 = 0))*(H279 + (H279 = 0))*(I279 + (I279 = 0))</f>
        <v>-0.17499999999999999</v>
      </c>
      <c r="K279" s="11"/>
      <c r="L279" s="11"/>
      <c r="M279" s="11"/>
      <c r="N279" s="11"/>
    </row>
    <row r="280" spans="1:14" x14ac:dyDescent="0.3">
      <c r="A280" s="11"/>
      <c r="B280" s="11"/>
      <c r="C280" s="11"/>
      <c r="D280" s="30"/>
      <c r="E280" s="10" t="s">
        <v>272</v>
      </c>
      <c r="F280" s="14">
        <v>1</v>
      </c>
      <c r="G280" s="15">
        <v>2.85</v>
      </c>
      <c r="H280" s="15">
        <v>1.55</v>
      </c>
      <c r="I280" s="15">
        <v>0.1</v>
      </c>
      <c r="J280" s="16">
        <f>OR(F280&lt;&gt;0,G280&lt;&gt;0,H280&lt;&gt;0,I280&lt;&gt;0)*(F280 + (F280 = 0))*(G280 + (G280 = 0))*(H280 + (H280 = 0))*(I280 + (I280 = 0))</f>
        <v>0.442</v>
      </c>
      <c r="K280" s="11"/>
      <c r="L280" s="11"/>
      <c r="M280" s="11"/>
      <c r="N280" s="11"/>
    </row>
    <row r="281" spans="1:14" x14ac:dyDescent="0.3">
      <c r="A281" s="11"/>
      <c r="B281" s="11"/>
      <c r="C281" s="11"/>
      <c r="D281" s="30"/>
      <c r="E281" s="10" t="s">
        <v>16</v>
      </c>
      <c r="F281" s="14">
        <v>1</v>
      </c>
      <c r="G281" s="15">
        <v>2.21</v>
      </c>
      <c r="H281" s="15">
        <v>1.55</v>
      </c>
      <c r="I281" s="15">
        <v>0.1</v>
      </c>
      <c r="J281" s="16">
        <f>OR(F281&lt;&gt;0,G281&lt;&gt;0,H281&lt;&gt;0,I281&lt;&gt;0)*(F281 + (F281 = 0))*(G281 + (G281 = 0))*(H281 + (H281 = 0))*(I281 + (I281 = 0))</f>
        <v>0.34300000000000003</v>
      </c>
      <c r="K281" s="11"/>
      <c r="L281" s="11"/>
      <c r="M281" s="11"/>
      <c r="N281" s="11"/>
    </row>
    <row r="282" spans="1:14" x14ac:dyDescent="0.3">
      <c r="A282" s="11"/>
      <c r="B282" s="11"/>
      <c r="C282" s="11"/>
      <c r="D282" s="30"/>
      <c r="E282" s="10" t="s">
        <v>16</v>
      </c>
      <c r="F282" s="14">
        <v>1</v>
      </c>
      <c r="G282" s="15">
        <v>5.17</v>
      </c>
      <c r="H282" s="15">
        <v>1.55</v>
      </c>
      <c r="I282" s="15">
        <v>0.1</v>
      </c>
      <c r="J282" s="16">
        <f>OR(F282&lt;&gt;0,G282&lt;&gt;0,H282&lt;&gt;0,I282&lt;&gt;0)*(F282 + (F282 = 0))*(G282 + (G282 = 0))*(H282 + (H282 = 0))*(I282 + (I282 = 0))</f>
        <v>0.80100000000000005</v>
      </c>
      <c r="K282" s="11"/>
      <c r="L282" s="11"/>
      <c r="M282" s="11"/>
      <c r="N282" s="11"/>
    </row>
    <row r="283" spans="1:14" x14ac:dyDescent="0.3">
      <c r="A283" s="11"/>
      <c r="B283" s="11"/>
      <c r="C283" s="11"/>
      <c r="D283" s="30"/>
      <c r="E283" s="10" t="s">
        <v>273</v>
      </c>
      <c r="F283" s="14">
        <v>1</v>
      </c>
      <c r="G283" s="15">
        <v>1.85</v>
      </c>
      <c r="H283" s="15">
        <v>1.55</v>
      </c>
      <c r="I283" s="15">
        <v>0.1</v>
      </c>
      <c r="J283" s="16">
        <f>OR(F283&lt;&gt;0,G283&lt;&gt;0,H283&lt;&gt;0,I283&lt;&gt;0)*(F283 + (F283 = 0))*(G283 + (G283 = 0))*(H283 + (H283 = 0))*(I283 + (I283 = 0))</f>
        <v>0.28699999999999998</v>
      </c>
      <c r="K283" s="11"/>
      <c r="L283" s="11"/>
      <c r="M283" s="11"/>
      <c r="N283" s="11"/>
    </row>
    <row r="284" spans="1:14" x14ac:dyDescent="0.3">
      <c r="A284" s="11"/>
      <c r="B284" s="11"/>
      <c r="C284" s="11"/>
      <c r="D284" s="30"/>
      <c r="E284" s="10" t="s">
        <v>274</v>
      </c>
      <c r="F284" s="14">
        <v>-1</v>
      </c>
      <c r="G284" s="15">
        <v>1.1299999999999999</v>
      </c>
      <c r="H284" s="15">
        <v>1.55</v>
      </c>
      <c r="I284" s="15">
        <v>0.1</v>
      </c>
      <c r="J284" s="16">
        <f>OR(F284&lt;&gt;0,G284&lt;&gt;0,H284&lt;&gt;0,I284&lt;&gt;0)*(F284 + (F284 = 0))*(G284 + (G284 = 0))*(H284 + (H284 = 0))*(I284 + (I284 = 0))</f>
        <v>-0.17499999999999999</v>
      </c>
      <c r="K284" s="11"/>
      <c r="L284" s="11"/>
      <c r="M284" s="11"/>
      <c r="N284" s="11"/>
    </row>
    <row r="285" spans="1:14" x14ac:dyDescent="0.3">
      <c r="A285" s="11"/>
      <c r="B285" s="11"/>
      <c r="C285" s="11"/>
      <c r="D285" s="30"/>
      <c r="E285" s="10" t="s">
        <v>275</v>
      </c>
      <c r="F285" s="14">
        <v>1</v>
      </c>
      <c r="G285" s="15">
        <v>2.1800000000000002</v>
      </c>
      <c r="H285" s="15">
        <v>1.55</v>
      </c>
      <c r="I285" s="15">
        <v>0.1</v>
      </c>
      <c r="J285" s="16">
        <f>OR(F285&lt;&gt;0,G285&lt;&gt;0,H285&lt;&gt;0,I285&lt;&gt;0)*(F285 + (F285 = 0))*(G285 + (G285 = 0))*(H285 + (H285 = 0))*(I285 + (I285 = 0))</f>
        <v>0.33800000000000002</v>
      </c>
      <c r="K285" s="11"/>
      <c r="L285" s="11"/>
      <c r="M285" s="11"/>
      <c r="N285" s="11"/>
    </row>
    <row r="286" spans="1:14" x14ac:dyDescent="0.3">
      <c r="A286" s="11"/>
      <c r="B286" s="11"/>
      <c r="C286" s="11"/>
      <c r="D286" s="30"/>
      <c r="E286" s="10" t="s">
        <v>16</v>
      </c>
      <c r="F286" s="14">
        <v>1</v>
      </c>
      <c r="G286" s="15">
        <v>2.63</v>
      </c>
      <c r="H286" s="15">
        <v>1.55</v>
      </c>
      <c r="I286" s="15">
        <v>0.1</v>
      </c>
      <c r="J286" s="16">
        <f>OR(F286&lt;&gt;0,G286&lt;&gt;0,H286&lt;&gt;0,I286&lt;&gt;0)*(F286 + (F286 = 0))*(G286 + (G286 = 0))*(H286 + (H286 = 0))*(I286 + (I286 = 0))</f>
        <v>0.40799999999999997</v>
      </c>
      <c r="K286" s="11"/>
      <c r="L286" s="11"/>
      <c r="M286" s="11"/>
      <c r="N286" s="11"/>
    </row>
    <row r="287" spans="1:14" x14ac:dyDescent="0.3">
      <c r="A287" s="11"/>
      <c r="B287" s="11"/>
      <c r="C287" s="11"/>
      <c r="D287" s="30"/>
      <c r="E287" s="10" t="s">
        <v>16</v>
      </c>
      <c r="F287" s="14">
        <v>1</v>
      </c>
      <c r="G287" s="15">
        <v>1.56</v>
      </c>
      <c r="H287" s="15">
        <v>1.55</v>
      </c>
      <c r="I287" s="15">
        <v>0.1</v>
      </c>
      <c r="J287" s="16">
        <f>OR(F287&lt;&gt;0,G287&lt;&gt;0,H287&lt;&gt;0,I287&lt;&gt;0)*(F287 + (F287 = 0))*(G287 + (G287 = 0))*(H287 + (H287 = 0))*(I287 + (I287 = 0))</f>
        <v>0.24199999999999999</v>
      </c>
      <c r="K287" s="11"/>
      <c r="L287" s="11"/>
      <c r="M287" s="11"/>
      <c r="N287" s="11"/>
    </row>
    <row r="288" spans="1:14" x14ac:dyDescent="0.3">
      <c r="A288" s="11"/>
      <c r="B288" s="11"/>
      <c r="C288" s="11"/>
      <c r="D288" s="30"/>
      <c r="E288" s="10" t="s">
        <v>276</v>
      </c>
      <c r="F288" s="14">
        <v>1</v>
      </c>
      <c r="G288" s="15">
        <v>0.99</v>
      </c>
      <c r="H288" s="15">
        <v>1.55</v>
      </c>
      <c r="I288" s="15">
        <v>0.1</v>
      </c>
      <c r="J288" s="16">
        <f>OR(F288&lt;&gt;0,G288&lt;&gt;0,H288&lt;&gt;0,I288&lt;&gt;0)*(F288 + (F288 = 0))*(G288 + (G288 = 0))*(H288 + (H288 = 0))*(I288 + (I288 = 0))</f>
        <v>0.153</v>
      </c>
      <c r="K288" s="11"/>
      <c r="L288" s="11"/>
      <c r="M288" s="11"/>
      <c r="N288" s="11"/>
    </row>
    <row r="289" spans="1:14" x14ac:dyDescent="0.3">
      <c r="A289" s="11"/>
      <c r="B289" s="11"/>
      <c r="C289" s="11"/>
      <c r="D289" s="30"/>
      <c r="E289" s="10" t="s">
        <v>16</v>
      </c>
      <c r="F289" s="14">
        <v>1</v>
      </c>
      <c r="G289" s="15">
        <v>1.7</v>
      </c>
      <c r="H289" s="15">
        <v>1.55</v>
      </c>
      <c r="I289" s="15">
        <v>0.1</v>
      </c>
      <c r="J289" s="16">
        <f>OR(F289&lt;&gt;0,G289&lt;&gt;0,H289&lt;&gt;0,I289&lt;&gt;0)*(F289 + (F289 = 0))*(G289 + (G289 = 0))*(H289 + (H289 = 0))*(I289 + (I289 = 0))</f>
        <v>0.26400000000000001</v>
      </c>
      <c r="K289" s="11"/>
      <c r="L289" s="11"/>
      <c r="M289" s="11"/>
      <c r="N289" s="11"/>
    </row>
    <row r="290" spans="1:14" x14ac:dyDescent="0.3">
      <c r="A290" s="11"/>
      <c r="B290" s="11"/>
      <c r="C290" s="11"/>
      <c r="D290" s="30"/>
      <c r="E290" s="10" t="s">
        <v>277</v>
      </c>
      <c r="F290" s="14">
        <v>-1</v>
      </c>
      <c r="G290" s="15">
        <v>1.0900000000000001</v>
      </c>
      <c r="H290" s="15">
        <v>1.55</v>
      </c>
      <c r="I290" s="15">
        <v>0.1</v>
      </c>
      <c r="J290" s="16">
        <f>OR(F290&lt;&gt;0,G290&lt;&gt;0,H290&lt;&gt;0,I290&lt;&gt;0)*(F290 + (F290 = 0))*(G290 + (G290 = 0))*(H290 + (H290 = 0))*(I290 + (I290 = 0))</f>
        <v>-0.16900000000000001</v>
      </c>
      <c r="K290" s="11"/>
      <c r="L290" s="11"/>
      <c r="M290" s="11"/>
      <c r="N290" s="11"/>
    </row>
    <row r="291" spans="1:14" x14ac:dyDescent="0.3">
      <c r="A291" s="11"/>
      <c r="B291" s="11"/>
      <c r="C291" s="11"/>
      <c r="D291" s="30"/>
      <c r="E291" s="10" t="s">
        <v>16</v>
      </c>
      <c r="F291" s="14">
        <v>1</v>
      </c>
      <c r="G291" s="15">
        <v>1.5</v>
      </c>
      <c r="H291" s="15">
        <v>0</v>
      </c>
      <c r="I291" s="15">
        <v>0</v>
      </c>
      <c r="J291" s="16">
        <f>OR(F291&lt;&gt;0,G291&lt;&gt;0,H291&lt;&gt;0,I291&lt;&gt;0)*(F291 + (F291 = 0))*(G291 + (G291 = 0))*(H291 + (H291 = 0))*(I291 + (I291 = 0))</f>
        <v>1.5</v>
      </c>
      <c r="K291" s="11"/>
      <c r="L291" s="11"/>
      <c r="M291" s="11"/>
      <c r="N291" s="11"/>
    </row>
    <row r="292" spans="1:14" x14ac:dyDescent="0.3">
      <c r="A292" s="11"/>
      <c r="B292" s="11"/>
      <c r="C292" s="11"/>
      <c r="D292" s="30"/>
      <c r="E292" s="11"/>
      <c r="F292" s="11"/>
      <c r="G292" s="11"/>
      <c r="H292" s="11"/>
      <c r="I292" s="11"/>
      <c r="J292" s="17" t="s">
        <v>278</v>
      </c>
      <c r="K292" s="18">
        <f>SUM(J266:J291)</f>
        <v>11.24</v>
      </c>
      <c r="L292" s="19">
        <v>134.16999999999999</v>
      </c>
      <c r="M292" s="34">
        <f>ROUND(L292*1.06,2)</f>
        <v>142.22</v>
      </c>
      <c r="N292" s="18">
        <f>ROUND(K292*M292,2)</f>
        <v>1598.55</v>
      </c>
    </row>
    <row r="293" spans="1:14" ht="1.05" customHeight="1" x14ac:dyDescent="0.3">
      <c r="A293" s="20"/>
      <c r="B293" s="20"/>
      <c r="C293" s="20"/>
      <c r="D293" s="31"/>
      <c r="E293" s="20"/>
      <c r="F293" s="20"/>
      <c r="G293" s="20"/>
      <c r="H293" s="20"/>
      <c r="I293" s="20"/>
      <c r="J293" s="20"/>
      <c r="K293" s="20"/>
      <c r="L293" s="20"/>
      <c r="M293" s="20"/>
      <c r="N293" s="20"/>
    </row>
    <row r="294" spans="1:14" x14ac:dyDescent="0.3">
      <c r="A294" s="9" t="s">
        <v>279</v>
      </c>
      <c r="B294" s="10" t="s">
        <v>19</v>
      </c>
      <c r="C294" s="10" t="s">
        <v>45</v>
      </c>
      <c r="D294" s="13" t="s">
        <v>280</v>
      </c>
      <c r="E294" s="11"/>
      <c r="F294" s="11"/>
      <c r="G294" s="11"/>
      <c r="H294" s="11"/>
      <c r="I294" s="11"/>
      <c r="J294" s="11"/>
      <c r="K294" s="12">
        <f>K324</f>
        <v>30.58</v>
      </c>
      <c r="L294" s="12">
        <f>L324</f>
        <v>195.35</v>
      </c>
      <c r="M294" s="34">
        <f>ROUND(L294*1.06,2)</f>
        <v>207.07</v>
      </c>
      <c r="N294" s="12">
        <f>N324</f>
        <v>6332.2</v>
      </c>
    </row>
    <row r="295" spans="1:14" ht="64.8" x14ac:dyDescent="0.3">
      <c r="A295" s="11"/>
      <c r="B295" s="11"/>
      <c r="C295" s="11"/>
      <c r="D295" s="13" t="s">
        <v>281</v>
      </c>
      <c r="E295" s="11"/>
      <c r="F295" s="11"/>
      <c r="G295" s="11"/>
      <c r="H295" s="11"/>
      <c r="I295" s="11"/>
      <c r="J295" s="11"/>
      <c r="K295" s="11"/>
      <c r="L295" s="11"/>
      <c r="M295" s="11"/>
      <c r="N295" s="11"/>
    </row>
    <row r="296" spans="1:14" x14ac:dyDescent="0.3">
      <c r="A296" s="11"/>
      <c r="B296" s="11"/>
      <c r="C296" s="11"/>
      <c r="D296" s="30"/>
      <c r="E296" s="10" t="s">
        <v>282</v>
      </c>
      <c r="F296" s="14"/>
      <c r="G296" s="15"/>
      <c r="H296" s="15"/>
      <c r="I296" s="15"/>
      <c r="J296" s="16">
        <f>OR(F296&lt;&gt;0,G296&lt;&gt;0,H296&lt;&gt;0,I296&lt;&gt;0)*(F296 + (F296 = 0))*(G296 + (G296 = 0))*(H296 + (H296 = 0))*(I296 + (I296 = 0))</f>
        <v>0</v>
      </c>
      <c r="K296" s="11"/>
      <c r="L296" s="11"/>
      <c r="M296" s="11"/>
      <c r="N296" s="11"/>
    </row>
    <row r="297" spans="1:14" x14ac:dyDescent="0.3">
      <c r="A297" s="11"/>
      <c r="B297" s="11"/>
      <c r="C297" s="11"/>
      <c r="D297" s="30"/>
      <c r="E297" s="10" t="s">
        <v>283</v>
      </c>
      <c r="F297" s="14">
        <v>1</v>
      </c>
      <c r="G297" s="15">
        <v>5.7</v>
      </c>
      <c r="H297" s="15">
        <v>5.5</v>
      </c>
      <c r="I297" s="15">
        <v>0.3</v>
      </c>
      <c r="J297" s="16">
        <f>OR(F297&lt;&gt;0,G297&lt;&gt;0,H297&lt;&gt;0,I297&lt;&gt;0)*(F297 + (F297 = 0))*(G297 + (G297 = 0))*(H297 + (H297 = 0))*(I297 + (I297 = 0))</f>
        <v>9.4049999999999994</v>
      </c>
      <c r="K297" s="11"/>
      <c r="L297" s="11"/>
      <c r="M297" s="11"/>
      <c r="N297" s="11"/>
    </row>
    <row r="298" spans="1:14" x14ac:dyDescent="0.3">
      <c r="A298" s="11"/>
      <c r="B298" s="11"/>
      <c r="C298" s="11"/>
      <c r="D298" s="30"/>
      <c r="E298" s="10" t="s">
        <v>284</v>
      </c>
      <c r="F298" s="14">
        <v>1</v>
      </c>
      <c r="G298" s="15">
        <v>7.4</v>
      </c>
      <c r="H298" s="15">
        <v>0.5</v>
      </c>
      <c r="I298" s="15">
        <v>0.25</v>
      </c>
      <c r="J298" s="16">
        <f>OR(F298&lt;&gt;0,G298&lt;&gt;0,H298&lt;&gt;0,I298&lt;&gt;0)*(F298 + (F298 = 0))*(G298 + (G298 = 0))*(H298 + (H298 = 0))*(I298 + (I298 = 0))</f>
        <v>0.92500000000000004</v>
      </c>
      <c r="K298" s="11"/>
      <c r="L298" s="11"/>
      <c r="M298" s="11"/>
      <c r="N298" s="11"/>
    </row>
    <row r="299" spans="1:14" x14ac:dyDescent="0.3">
      <c r="A299" s="11"/>
      <c r="B299" s="11"/>
      <c r="C299" s="11"/>
      <c r="D299" s="30"/>
      <c r="E299" s="10" t="s">
        <v>285</v>
      </c>
      <c r="F299" s="14">
        <v>1</v>
      </c>
      <c r="G299" s="15">
        <v>4.5</v>
      </c>
      <c r="H299" s="15">
        <v>0.4</v>
      </c>
      <c r="I299" s="15">
        <v>0.25</v>
      </c>
      <c r="J299" s="16">
        <f>OR(F299&lt;&gt;0,G299&lt;&gt;0,H299&lt;&gt;0,I299&lt;&gt;0)*(F299 + (F299 = 0))*(G299 + (G299 = 0))*(H299 + (H299 = 0))*(I299 + (I299 = 0))</f>
        <v>0.45</v>
      </c>
      <c r="K299" s="11"/>
      <c r="L299" s="11"/>
      <c r="M299" s="11"/>
      <c r="N299" s="11"/>
    </row>
    <row r="300" spans="1:14" x14ac:dyDescent="0.3">
      <c r="A300" s="11"/>
      <c r="B300" s="11"/>
      <c r="C300" s="11"/>
      <c r="D300" s="30"/>
      <c r="E300" s="10" t="s">
        <v>286</v>
      </c>
      <c r="F300" s="14"/>
      <c r="G300" s="15"/>
      <c r="H300" s="15"/>
      <c r="I300" s="15"/>
      <c r="J300" s="16">
        <f>OR(F300&lt;&gt;0,G300&lt;&gt;0,H300&lt;&gt;0,I300&lt;&gt;0)*(F300 + (F300 = 0))*(G300 + (G300 = 0))*(H300 + (H300 = 0))*(I300 + (I300 = 0))</f>
        <v>0</v>
      </c>
      <c r="K300" s="11"/>
      <c r="L300" s="11"/>
      <c r="M300" s="11"/>
      <c r="N300" s="11"/>
    </row>
    <row r="301" spans="1:14" x14ac:dyDescent="0.3">
      <c r="A301" s="11"/>
      <c r="B301" s="11"/>
      <c r="C301" s="11"/>
      <c r="D301" s="30"/>
      <c r="E301" s="10" t="s">
        <v>266</v>
      </c>
      <c r="F301" s="14">
        <v>1</v>
      </c>
      <c r="G301" s="15">
        <v>1.07</v>
      </c>
      <c r="H301" s="15">
        <v>1.55</v>
      </c>
      <c r="I301" s="15">
        <v>0.3</v>
      </c>
      <c r="J301" s="16">
        <f>OR(F301&lt;&gt;0,G301&lt;&gt;0,H301&lt;&gt;0,I301&lt;&gt;0)*(F301 + (F301 = 0))*(G301 + (G301 = 0))*(H301 + (H301 = 0))*(I301 + (I301 = 0))</f>
        <v>0.498</v>
      </c>
      <c r="K301" s="11"/>
      <c r="L301" s="11"/>
      <c r="M301" s="11"/>
      <c r="N301" s="11"/>
    </row>
    <row r="302" spans="1:14" x14ac:dyDescent="0.3">
      <c r="A302" s="11"/>
      <c r="B302" s="11"/>
      <c r="C302" s="11"/>
      <c r="D302" s="30"/>
      <c r="E302" s="10" t="s">
        <v>16</v>
      </c>
      <c r="F302" s="14">
        <v>1</v>
      </c>
      <c r="G302" s="15">
        <v>4.0999999999999996</v>
      </c>
      <c r="H302" s="15">
        <v>1.55</v>
      </c>
      <c r="I302" s="15">
        <v>0.3</v>
      </c>
      <c r="J302" s="16">
        <f>OR(F302&lt;&gt;0,G302&lt;&gt;0,H302&lt;&gt;0,I302&lt;&gt;0)*(F302 + (F302 = 0))*(G302 + (G302 = 0))*(H302 + (H302 = 0))*(I302 + (I302 = 0))</f>
        <v>1.907</v>
      </c>
      <c r="K302" s="11"/>
      <c r="L302" s="11"/>
      <c r="M302" s="11"/>
      <c r="N302" s="11"/>
    </row>
    <row r="303" spans="1:14" x14ac:dyDescent="0.3">
      <c r="A303" s="11"/>
      <c r="B303" s="11"/>
      <c r="C303" s="11"/>
      <c r="D303" s="30"/>
      <c r="E303" s="10" t="s">
        <v>16</v>
      </c>
      <c r="F303" s="14">
        <v>1</v>
      </c>
      <c r="G303" s="15">
        <v>2.67</v>
      </c>
      <c r="H303" s="15">
        <v>1.55</v>
      </c>
      <c r="I303" s="15">
        <v>0.3</v>
      </c>
      <c r="J303" s="16">
        <f>OR(F303&lt;&gt;0,G303&lt;&gt;0,H303&lt;&gt;0,I303&lt;&gt;0)*(F303 + (F303 = 0))*(G303 + (G303 = 0))*(H303 + (H303 = 0))*(I303 + (I303 = 0))</f>
        <v>1.242</v>
      </c>
      <c r="K303" s="11"/>
      <c r="L303" s="11"/>
      <c r="M303" s="11"/>
      <c r="N303" s="11"/>
    </row>
    <row r="304" spans="1:14" x14ac:dyDescent="0.3">
      <c r="A304" s="11"/>
      <c r="B304" s="11"/>
      <c r="C304" s="11"/>
      <c r="D304" s="30"/>
      <c r="E304" s="10" t="s">
        <v>267</v>
      </c>
      <c r="F304" s="14">
        <v>1</v>
      </c>
      <c r="G304" s="15">
        <v>3.35</v>
      </c>
      <c r="H304" s="15">
        <v>1.55</v>
      </c>
      <c r="I304" s="15">
        <v>0.3</v>
      </c>
      <c r="J304" s="16">
        <f>OR(F304&lt;&gt;0,G304&lt;&gt;0,H304&lt;&gt;0,I304&lt;&gt;0)*(F304 + (F304 = 0))*(G304 + (G304 = 0))*(H304 + (H304 = 0))*(I304 + (I304 = 0))</f>
        <v>1.5580000000000001</v>
      </c>
      <c r="K304" s="11"/>
      <c r="L304" s="11"/>
      <c r="M304" s="11"/>
      <c r="N304" s="11"/>
    </row>
    <row r="305" spans="1:14" x14ac:dyDescent="0.3">
      <c r="A305" s="11"/>
      <c r="B305" s="11"/>
      <c r="C305" s="11"/>
      <c r="D305" s="30"/>
      <c r="E305" s="10" t="s">
        <v>16</v>
      </c>
      <c r="F305" s="14">
        <v>1</v>
      </c>
      <c r="G305" s="15">
        <v>2.58</v>
      </c>
      <c r="H305" s="15">
        <v>1.55</v>
      </c>
      <c r="I305" s="15">
        <v>0.3</v>
      </c>
      <c r="J305" s="16">
        <f>OR(F305&lt;&gt;0,G305&lt;&gt;0,H305&lt;&gt;0,I305&lt;&gt;0)*(F305 + (F305 = 0))*(G305 + (G305 = 0))*(H305 + (H305 = 0))*(I305 + (I305 = 0))</f>
        <v>1.2</v>
      </c>
      <c r="K305" s="11"/>
      <c r="L305" s="11"/>
      <c r="M305" s="11"/>
      <c r="N305" s="11"/>
    </row>
    <row r="306" spans="1:14" x14ac:dyDescent="0.3">
      <c r="A306" s="11"/>
      <c r="B306" s="11"/>
      <c r="C306" s="11"/>
      <c r="D306" s="30"/>
      <c r="E306" s="10" t="s">
        <v>268</v>
      </c>
      <c r="F306" s="14">
        <v>-1</v>
      </c>
      <c r="G306" s="15">
        <v>1.22</v>
      </c>
      <c r="H306" s="15">
        <v>1.55</v>
      </c>
      <c r="I306" s="15">
        <v>0.3</v>
      </c>
      <c r="J306" s="16">
        <f>OR(F306&lt;&gt;0,G306&lt;&gt;0,H306&lt;&gt;0,I306&lt;&gt;0)*(F306 + (F306 = 0))*(G306 + (G306 = 0))*(H306 + (H306 = 0))*(I306 + (I306 = 0))</f>
        <v>-0.56699999999999995</v>
      </c>
      <c r="K306" s="11"/>
      <c r="L306" s="11"/>
      <c r="M306" s="11"/>
      <c r="N306" s="11"/>
    </row>
    <row r="307" spans="1:14" x14ac:dyDescent="0.3">
      <c r="A307" s="11"/>
      <c r="B307" s="11"/>
      <c r="C307" s="11"/>
      <c r="D307" s="30"/>
      <c r="E307" s="10" t="s">
        <v>269</v>
      </c>
      <c r="F307" s="14">
        <v>1</v>
      </c>
      <c r="G307" s="15">
        <v>3.8</v>
      </c>
      <c r="H307" s="15">
        <v>1.55</v>
      </c>
      <c r="I307" s="15">
        <v>0.3</v>
      </c>
      <c r="J307" s="16">
        <f>OR(F307&lt;&gt;0,G307&lt;&gt;0,H307&lt;&gt;0,I307&lt;&gt;0)*(F307 + (F307 = 0))*(G307 + (G307 = 0))*(H307 + (H307 = 0))*(I307 + (I307 = 0))</f>
        <v>1.7669999999999999</v>
      </c>
      <c r="K307" s="11"/>
      <c r="L307" s="11"/>
      <c r="M307" s="11"/>
      <c r="N307" s="11"/>
    </row>
    <row r="308" spans="1:14" x14ac:dyDescent="0.3">
      <c r="A308" s="11"/>
      <c r="B308" s="11"/>
      <c r="C308" s="11"/>
      <c r="D308" s="30"/>
      <c r="E308" s="10" t="s">
        <v>16</v>
      </c>
      <c r="F308" s="14">
        <v>1</v>
      </c>
      <c r="G308" s="15">
        <v>3.2</v>
      </c>
      <c r="H308" s="15">
        <v>1.55</v>
      </c>
      <c r="I308" s="15">
        <v>0.3</v>
      </c>
      <c r="J308" s="16">
        <f>OR(F308&lt;&gt;0,G308&lt;&gt;0,H308&lt;&gt;0,I308&lt;&gt;0)*(F308 + (F308 = 0))*(G308 + (G308 = 0))*(H308 + (H308 = 0))*(I308 + (I308 = 0))</f>
        <v>1.488</v>
      </c>
      <c r="K308" s="11"/>
      <c r="L308" s="11"/>
      <c r="M308" s="11"/>
      <c r="N308" s="11"/>
    </row>
    <row r="309" spans="1:14" x14ac:dyDescent="0.3">
      <c r="A309" s="11"/>
      <c r="B309" s="11"/>
      <c r="C309" s="11"/>
      <c r="D309" s="30"/>
      <c r="E309" s="10" t="s">
        <v>270</v>
      </c>
      <c r="F309" s="14">
        <v>1</v>
      </c>
      <c r="G309" s="15">
        <v>1.59</v>
      </c>
      <c r="H309" s="15">
        <v>1.55</v>
      </c>
      <c r="I309" s="15">
        <v>0.3</v>
      </c>
      <c r="J309" s="16">
        <f>OR(F309&lt;&gt;0,G309&lt;&gt;0,H309&lt;&gt;0,I309&lt;&gt;0)*(F309 + (F309 = 0))*(G309 + (G309 = 0))*(H309 + (H309 = 0))*(I309 + (I309 = 0))</f>
        <v>0.73899999999999999</v>
      </c>
      <c r="K309" s="11"/>
      <c r="L309" s="11"/>
      <c r="M309" s="11"/>
      <c r="N309" s="11"/>
    </row>
    <row r="310" spans="1:14" x14ac:dyDescent="0.3">
      <c r="A310" s="11"/>
      <c r="B310" s="11"/>
      <c r="C310" s="11"/>
      <c r="D310" s="30"/>
      <c r="E310" s="10" t="s">
        <v>16</v>
      </c>
      <c r="F310" s="14">
        <v>1</v>
      </c>
      <c r="G310" s="15">
        <v>3.04</v>
      </c>
      <c r="H310" s="15">
        <v>1.55</v>
      </c>
      <c r="I310" s="15">
        <v>0.3</v>
      </c>
      <c r="J310" s="16">
        <f>OR(F310&lt;&gt;0,G310&lt;&gt;0,H310&lt;&gt;0,I310&lt;&gt;0)*(F310 + (F310 = 0))*(G310 + (G310 = 0))*(H310 + (H310 = 0))*(I310 + (I310 = 0))</f>
        <v>1.4139999999999999</v>
      </c>
      <c r="K310" s="11"/>
      <c r="L310" s="11"/>
      <c r="M310" s="11"/>
      <c r="N310" s="11"/>
    </row>
    <row r="311" spans="1:14" x14ac:dyDescent="0.3">
      <c r="A311" s="11"/>
      <c r="B311" s="11"/>
      <c r="C311" s="11"/>
      <c r="D311" s="30"/>
      <c r="E311" s="10" t="s">
        <v>16</v>
      </c>
      <c r="F311" s="14">
        <v>1</v>
      </c>
      <c r="G311" s="15">
        <v>0.9</v>
      </c>
      <c r="H311" s="15">
        <v>1.05</v>
      </c>
      <c r="I311" s="15">
        <v>0.3</v>
      </c>
      <c r="J311" s="16">
        <f>OR(F311&lt;&gt;0,G311&lt;&gt;0,H311&lt;&gt;0,I311&lt;&gt;0)*(F311 + (F311 = 0))*(G311 + (G311 = 0))*(H311 + (H311 = 0))*(I311 + (I311 = 0))</f>
        <v>0.28399999999999997</v>
      </c>
      <c r="K311" s="11"/>
      <c r="L311" s="11"/>
      <c r="M311" s="11"/>
      <c r="N311" s="11"/>
    </row>
    <row r="312" spans="1:14" x14ac:dyDescent="0.3">
      <c r="A312" s="11"/>
      <c r="B312" s="11"/>
      <c r="C312" s="11"/>
      <c r="D312" s="30"/>
      <c r="E312" s="10" t="s">
        <v>271</v>
      </c>
      <c r="F312" s="14">
        <v>-1</v>
      </c>
      <c r="G312" s="15">
        <v>1.1299999999999999</v>
      </c>
      <c r="H312" s="15">
        <v>1.55</v>
      </c>
      <c r="I312" s="15">
        <v>0.3</v>
      </c>
      <c r="J312" s="16">
        <f>OR(F312&lt;&gt;0,G312&lt;&gt;0,H312&lt;&gt;0,I312&lt;&gt;0)*(F312 + (F312 = 0))*(G312 + (G312 = 0))*(H312 + (H312 = 0))*(I312 + (I312 = 0))</f>
        <v>-0.52500000000000002</v>
      </c>
      <c r="K312" s="11"/>
      <c r="L312" s="11"/>
      <c r="M312" s="11"/>
      <c r="N312" s="11"/>
    </row>
    <row r="313" spans="1:14" x14ac:dyDescent="0.3">
      <c r="A313" s="11"/>
      <c r="B313" s="11"/>
      <c r="C313" s="11"/>
      <c r="D313" s="30"/>
      <c r="E313" s="10" t="s">
        <v>272</v>
      </c>
      <c r="F313" s="14">
        <v>1</v>
      </c>
      <c r="G313" s="15">
        <v>2.85</v>
      </c>
      <c r="H313" s="15">
        <v>1.55</v>
      </c>
      <c r="I313" s="15">
        <v>0.3</v>
      </c>
      <c r="J313" s="16">
        <f>OR(F313&lt;&gt;0,G313&lt;&gt;0,H313&lt;&gt;0,I313&lt;&gt;0)*(F313 + (F313 = 0))*(G313 + (G313 = 0))*(H313 + (H313 = 0))*(I313 + (I313 = 0))</f>
        <v>1.325</v>
      </c>
      <c r="K313" s="11"/>
      <c r="L313" s="11"/>
      <c r="M313" s="11"/>
      <c r="N313" s="11"/>
    </row>
    <row r="314" spans="1:14" x14ac:dyDescent="0.3">
      <c r="A314" s="11"/>
      <c r="B314" s="11"/>
      <c r="C314" s="11"/>
      <c r="D314" s="30"/>
      <c r="E314" s="10" t="s">
        <v>16</v>
      </c>
      <c r="F314" s="14">
        <v>1</v>
      </c>
      <c r="G314" s="15">
        <v>2.21</v>
      </c>
      <c r="H314" s="15">
        <v>1.55</v>
      </c>
      <c r="I314" s="15">
        <v>0.3</v>
      </c>
      <c r="J314" s="16">
        <f>OR(F314&lt;&gt;0,G314&lt;&gt;0,H314&lt;&gt;0,I314&lt;&gt;0)*(F314 + (F314 = 0))*(G314 + (G314 = 0))*(H314 + (H314 = 0))*(I314 + (I314 = 0))</f>
        <v>1.028</v>
      </c>
      <c r="K314" s="11"/>
      <c r="L314" s="11"/>
      <c r="M314" s="11"/>
      <c r="N314" s="11"/>
    </row>
    <row r="315" spans="1:14" x14ac:dyDescent="0.3">
      <c r="A315" s="11"/>
      <c r="B315" s="11"/>
      <c r="C315" s="11"/>
      <c r="D315" s="30"/>
      <c r="E315" s="10" t="s">
        <v>16</v>
      </c>
      <c r="F315" s="14">
        <v>1</v>
      </c>
      <c r="G315" s="15">
        <v>5.17</v>
      </c>
      <c r="H315" s="15">
        <v>1.55</v>
      </c>
      <c r="I315" s="15">
        <v>0.3</v>
      </c>
      <c r="J315" s="16">
        <f>OR(F315&lt;&gt;0,G315&lt;&gt;0,H315&lt;&gt;0,I315&lt;&gt;0)*(F315 + (F315 = 0))*(G315 + (G315 = 0))*(H315 + (H315 = 0))*(I315 + (I315 = 0))</f>
        <v>2.4039999999999999</v>
      </c>
      <c r="K315" s="11"/>
      <c r="L315" s="11"/>
      <c r="M315" s="11"/>
      <c r="N315" s="11"/>
    </row>
    <row r="316" spans="1:14" x14ac:dyDescent="0.3">
      <c r="A316" s="11"/>
      <c r="B316" s="11"/>
      <c r="C316" s="11"/>
      <c r="D316" s="30"/>
      <c r="E316" s="10" t="s">
        <v>273</v>
      </c>
      <c r="F316" s="14">
        <v>1</v>
      </c>
      <c r="G316" s="15">
        <v>1.85</v>
      </c>
      <c r="H316" s="15">
        <v>1.55</v>
      </c>
      <c r="I316" s="15">
        <v>0.3</v>
      </c>
      <c r="J316" s="16">
        <f>OR(F316&lt;&gt;0,G316&lt;&gt;0,H316&lt;&gt;0,I316&lt;&gt;0)*(F316 + (F316 = 0))*(G316 + (G316 = 0))*(H316 + (H316 = 0))*(I316 + (I316 = 0))</f>
        <v>0.86</v>
      </c>
      <c r="K316" s="11"/>
      <c r="L316" s="11"/>
      <c r="M316" s="11"/>
      <c r="N316" s="11"/>
    </row>
    <row r="317" spans="1:14" x14ac:dyDescent="0.3">
      <c r="A317" s="11"/>
      <c r="B317" s="11"/>
      <c r="C317" s="11"/>
      <c r="D317" s="30"/>
      <c r="E317" s="10" t="s">
        <v>274</v>
      </c>
      <c r="F317" s="14">
        <v>-1</v>
      </c>
      <c r="G317" s="15">
        <v>1.1299999999999999</v>
      </c>
      <c r="H317" s="15">
        <v>1.55</v>
      </c>
      <c r="I317" s="15">
        <v>0.3</v>
      </c>
      <c r="J317" s="16">
        <f>OR(F317&lt;&gt;0,G317&lt;&gt;0,H317&lt;&gt;0,I317&lt;&gt;0)*(F317 + (F317 = 0))*(G317 + (G317 = 0))*(H317 + (H317 = 0))*(I317 + (I317 = 0))</f>
        <v>-0.52500000000000002</v>
      </c>
      <c r="K317" s="11"/>
      <c r="L317" s="11"/>
      <c r="M317" s="11"/>
      <c r="N317" s="11"/>
    </row>
    <row r="318" spans="1:14" x14ac:dyDescent="0.3">
      <c r="A318" s="11"/>
      <c r="B318" s="11"/>
      <c r="C318" s="11"/>
      <c r="D318" s="30"/>
      <c r="E318" s="10" t="s">
        <v>275</v>
      </c>
      <c r="F318" s="14">
        <v>1</v>
      </c>
      <c r="G318" s="15">
        <v>2.1800000000000002</v>
      </c>
      <c r="H318" s="15">
        <v>1.55</v>
      </c>
      <c r="I318" s="15">
        <v>0.3</v>
      </c>
      <c r="J318" s="16">
        <f>OR(F318&lt;&gt;0,G318&lt;&gt;0,H318&lt;&gt;0,I318&lt;&gt;0)*(F318 + (F318 = 0))*(G318 + (G318 = 0))*(H318 + (H318 = 0))*(I318 + (I318 = 0))</f>
        <v>1.014</v>
      </c>
      <c r="K318" s="11"/>
      <c r="L318" s="11"/>
      <c r="M318" s="11"/>
      <c r="N318" s="11"/>
    </row>
    <row r="319" spans="1:14" x14ac:dyDescent="0.3">
      <c r="A319" s="11"/>
      <c r="B319" s="11"/>
      <c r="C319" s="11"/>
      <c r="D319" s="30"/>
      <c r="E319" s="10" t="s">
        <v>16</v>
      </c>
      <c r="F319" s="14">
        <v>1</v>
      </c>
      <c r="G319" s="15">
        <v>2.63</v>
      </c>
      <c r="H319" s="15">
        <v>1.55</v>
      </c>
      <c r="I319" s="15">
        <v>0.3</v>
      </c>
      <c r="J319" s="16">
        <f>OR(F319&lt;&gt;0,G319&lt;&gt;0,H319&lt;&gt;0,I319&lt;&gt;0)*(F319 + (F319 = 0))*(G319 + (G319 = 0))*(H319 + (H319 = 0))*(I319 + (I319 = 0))</f>
        <v>1.2230000000000001</v>
      </c>
      <c r="K319" s="11"/>
      <c r="L319" s="11"/>
      <c r="M319" s="11"/>
      <c r="N319" s="11"/>
    </row>
    <row r="320" spans="1:14" x14ac:dyDescent="0.3">
      <c r="A320" s="11"/>
      <c r="B320" s="11"/>
      <c r="C320" s="11"/>
      <c r="D320" s="30"/>
      <c r="E320" s="10" t="s">
        <v>16</v>
      </c>
      <c r="F320" s="14">
        <v>1</v>
      </c>
      <c r="G320" s="15">
        <v>1.56</v>
      </c>
      <c r="H320" s="15">
        <v>1.55</v>
      </c>
      <c r="I320" s="15">
        <v>0.3</v>
      </c>
      <c r="J320" s="16">
        <f>OR(F320&lt;&gt;0,G320&lt;&gt;0,H320&lt;&gt;0,I320&lt;&gt;0)*(F320 + (F320 = 0))*(G320 + (G320 = 0))*(H320 + (H320 = 0))*(I320 + (I320 = 0))</f>
        <v>0.72499999999999998</v>
      </c>
      <c r="K320" s="11"/>
      <c r="L320" s="11"/>
      <c r="M320" s="11"/>
      <c r="N320" s="11"/>
    </row>
    <row r="321" spans="1:14" x14ac:dyDescent="0.3">
      <c r="A321" s="11"/>
      <c r="B321" s="11"/>
      <c r="C321" s="11"/>
      <c r="D321" s="30"/>
      <c r="E321" s="10" t="s">
        <v>276</v>
      </c>
      <c r="F321" s="14">
        <v>1</v>
      </c>
      <c r="G321" s="15">
        <v>0.99</v>
      </c>
      <c r="H321" s="15">
        <v>1.55</v>
      </c>
      <c r="I321" s="15">
        <v>0.3</v>
      </c>
      <c r="J321" s="16">
        <f>OR(F321&lt;&gt;0,G321&lt;&gt;0,H321&lt;&gt;0,I321&lt;&gt;0)*(F321 + (F321 = 0))*(G321 + (G321 = 0))*(H321 + (H321 = 0))*(I321 + (I321 = 0))</f>
        <v>0.46</v>
      </c>
      <c r="K321" s="11"/>
      <c r="L321" s="11"/>
      <c r="M321" s="11"/>
      <c r="N321" s="11"/>
    </row>
    <row r="322" spans="1:14" x14ac:dyDescent="0.3">
      <c r="A322" s="11"/>
      <c r="B322" s="11"/>
      <c r="C322" s="11"/>
      <c r="D322" s="30"/>
      <c r="E322" s="10" t="s">
        <v>16</v>
      </c>
      <c r="F322" s="14">
        <v>1</v>
      </c>
      <c r="G322" s="15">
        <v>1.7</v>
      </c>
      <c r="H322" s="15">
        <v>1.55</v>
      </c>
      <c r="I322" s="15">
        <v>0.3</v>
      </c>
      <c r="J322" s="16">
        <f>OR(F322&lt;&gt;0,G322&lt;&gt;0,H322&lt;&gt;0,I322&lt;&gt;0)*(F322 + (F322 = 0))*(G322 + (G322 = 0))*(H322 + (H322 = 0))*(I322 + (I322 = 0))</f>
        <v>0.79100000000000004</v>
      </c>
      <c r="K322" s="11"/>
      <c r="L322" s="11"/>
      <c r="M322" s="11"/>
      <c r="N322" s="11"/>
    </row>
    <row r="323" spans="1:14" x14ac:dyDescent="0.3">
      <c r="A323" s="11"/>
      <c r="B323" s="11"/>
      <c r="C323" s="11"/>
      <c r="D323" s="30"/>
      <c r="E323" s="10" t="s">
        <v>277</v>
      </c>
      <c r="F323" s="14">
        <v>-1</v>
      </c>
      <c r="G323" s="15">
        <v>1.0900000000000001</v>
      </c>
      <c r="H323" s="15">
        <v>1.55</v>
      </c>
      <c r="I323" s="15">
        <v>0.3</v>
      </c>
      <c r="J323" s="16">
        <f>OR(F323&lt;&gt;0,G323&lt;&gt;0,H323&lt;&gt;0,I323&lt;&gt;0)*(F323 + (F323 = 0))*(G323 + (G323 = 0))*(H323 + (H323 = 0))*(I323 + (I323 = 0))</f>
        <v>-0.50700000000000001</v>
      </c>
      <c r="K323" s="11"/>
      <c r="L323" s="11"/>
      <c r="M323" s="11"/>
      <c r="N323" s="11"/>
    </row>
    <row r="324" spans="1:14" x14ac:dyDescent="0.3">
      <c r="A324" s="11"/>
      <c r="B324" s="11"/>
      <c r="C324" s="11"/>
      <c r="D324" s="30"/>
      <c r="E324" s="11"/>
      <c r="F324" s="11"/>
      <c r="G324" s="11"/>
      <c r="H324" s="11"/>
      <c r="I324" s="11"/>
      <c r="J324" s="17" t="s">
        <v>287</v>
      </c>
      <c r="K324" s="18">
        <f>SUM(J296:J323)</f>
        <v>30.58</v>
      </c>
      <c r="L324" s="19">
        <v>195.35</v>
      </c>
      <c r="M324" s="34">
        <f>ROUND(L324*1.06,2)</f>
        <v>207.07</v>
      </c>
      <c r="N324" s="18">
        <f>ROUND(K324*M324,2)</f>
        <v>6332.2</v>
      </c>
    </row>
    <row r="325" spans="1:14" ht="1.05" customHeight="1" x14ac:dyDescent="0.3">
      <c r="A325" s="20"/>
      <c r="B325" s="20"/>
      <c r="C325" s="20"/>
      <c r="D325" s="31"/>
      <c r="E325" s="20"/>
      <c r="F325" s="20"/>
      <c r="G325" s="20"/>
      <c r="H325" s="20"/>
      <c r="I325" s="20"/>
      <c r="J325" s="20"/>
      <c r="K325" s="20"/>
      <c r="L325" s="20"/>
      <c r="M325" s="20"/>
      <c r="N325" s="20"/>
    </row>
    <row r="326" spans="1:14" x14ac:dyDescent="0.3">
      <c r="A326" s="9" t="s">
        <v>288</v>
      </c>
      <c r="B326" s="10" t="s">
        <v>19</v>
      </c>
      <c r="C326" s="10" t="s">
        <v>45</v>
      </c>
      <c r="D326" s="13" t="s">
        <v>289</v>
      </c>
      <c r="E326" s="11"/>
      <c r="F326" s="11"/>
      <c r="G326" s="11"/>
      <c r="H326" s="11"/>
      <c r="I326" s="11"/>
      <c r="J326" s="11"/>
      <c r="K326" s="12">
        <f>K348</f>
        <v>21.36</v>
      </c>
      <c r="L326" s="12">
        <f>L348</f>
        <v>179.85</v>
      </c>
      <c r="M326" s="34">
        <f>ROUND(L326*1.06,2)</f>
        <v>190.64</v>
      </c>
      <c r="N326" s="12">
        <f>N348</f>
        <v>4072.07</v>
      </c>
    </row>
    <row r="327" spans="1:14" ht="64.8" x14ac:dyDescent="0.3">
      <c r="A327" s="11"/>
      <c r="B327" s="11"/>
      <c r="C327" s="11"/>
      <c r="D327" s="13" t="s">
        <v>290</v>
      </c>
      <c r="E327" s="11"/>
      <c r="F327" s="11"/>
      <c r="G327" s="11"/>
      <c r="H327" s="11"/>
      <c r="I327" s="11"/>
      <c r="J327" s="11"/>
      <c r="K327" s="11"/>
      <c r="L327" s="11"/>
      <c r="M327" s="11"/>
      <c r="N327" s="11"/>
    </row>
    <row r="328" spans="1:14" x14ac:dyDescent="0.3">
      <c r="A328" s="11"/>
      <c r="B328" s="11"/>
      <c r="C328" s="11"/>
      <c r="D328" s="30"/>
      <c r="E328" s="10" t="s">
        <v>291</v>
      </c>
      <c r="F328" s="14"/>
      <c r="G328" s="15"/>
      <c r="H328" s="15"/>
      <c r="I328" s="15"/>
      <c r="J328" s="16">
        <f>OR(F328&lt;&gt;0,G328&lt;&gt;0,H328&lt;&gt;0,I328&lt;&gt;0)*(F328 + (F328 = 0))*(G328 + (G328 = 0))*(H328 + (H328 = 0))*(I328 + (I328 = 0))</f>
        <v>0</v>
      </c>
      <c r="K328" s="11"/>
      <c r="L328" s="11"/>
      <c r="M328" s="11"/>
      <c r="N328" s="11"/>
    </row>
    <row r="329" spans="1:14" x14ac:dyDescent="0.3">
      <c r="A329" s="11"/>
      <c r="B329" s="11"/>
      <c r="C329" s="11"/>
      <c r="D329" s="30"/>
      <c r="E329" s="10" t="s">
        <v>292</v>
      </c>
      <c r="F329" s="14">
        <v>1</v>
      </c>
      <c r="G329" s="15">
        <v>1.07</v>
      </c>
      <c r="H329" s="15">
        <v>2.21</v>
      </c>
      <c r="I329" s="15">
        <v>0.25</v>
      </c>
      <c r="J329" s="16">
        <f>OR(F329&lt;&gt;0,G329&lt;&gt;0,H329&lt;&gt;0,I329&lt;&gt;0)*(F329 + (F329 = 0))*(G329 + (G329 = 0))*(H329 + (H329 = 0))*(I329 + (I329 = 0))</f>
        <v>0.59099999999999997</v>
      </c>
      <c r="K329" s="11"/>
      <c r="L329" s="11"/>
      <c r="M329" s="11"/>
      <c r="N329" s="11"/>
    </row>
    <row r="330" spans="1:14" x14ac:dyDescent="0.3">
      <c r="A330" s="11"/>
      <c r="B330" s="11"/>
      <c r="C330" s="11"/>
      <c r="D330" s="30"/>
      <c r="E330" s="10" t="s">
        <v>16</v>
      </c>
      <c r="F330" s="14">
        <v>1</v>
      </c>
      <c r="G330" s="15">
        <v>4.0999999999999996</v>
      </c>
      <c r="H330" s="15">
        <v>2.0299999999999998</v>
      </c>
      <c r="I330" s="15">
        <v>0.25</v>
      </c>
      <c r="J330" s="16">
        <f>OR(F330&lt;&gt;0,G330&lt;&gt;0,H330&lt;&gt;0,I330&lt;&gt;0)*(F330 + (F330 = 0))*(G330 + (G330 = 0))*(H330 + (H330 = 0))*(I330 + (I330 = 0))</f>
        <v>2.081</v>
      </c>
      <c r="K330" s="11"/>
      <c r="L330" s="11"/>
      <c r="M330" s="11"/>
      <c r="N330" s="11"/>
    </row>
    <row r="331" spans="1:14" x14ac:dyDescent="0.3">
      <c r="A331" s="11"/>
      <c r="B331" s="11"/>
      <c r="C331" s="11"/>
      <c r="D331" s="30"/>
      <c r="E331" s="10" t="s">
        <v>16</v>
      </c>
      <c r="F331" s="14">
        <v>1</v>
      </c>
      <c r="G331" s="15">
        <v>2.67</v>
      </c>
      <c r="H331" s="15">
        <v>1.74</v>
      </c>
      <c r="I331" s="15">
        <v>0.25</v>
      </c>
      <c r="J331" s="16">
        <f>OR(F331&lt;&gt;0,G331&lt;&gt;0,H331&lt;&gt;0,I331&lt;&gt;0)*(F331 + (F331 = 0))*(G331 + (G331 = 0))*(H331 + (H331 = 0))*(I331 + (I331 = 0))</f>
        <v>1.161</v>
      </c>
      <c r="K331" s="11"/>
      <c r="L331" s="11"/>
      <c r="M331" s="11"/>
      <c r="N331" s="11"/>
    </row>
    <row r="332" spans="1:14" x14ac:dyDescent="0.3">
      <c r="A332" s="11"/>
      <c r="B332" s="11"/>
      <c r="C332" s="11"/>
      <c r="D332" s="30"/>
      <c r="E332" s="10" t="s">
        <v>267</v>
      </c>
      <c r="F332" s="14">
        <v>1</v>
      </c>
      <c r="G332" s="15">
        <v>3.35</v>
      </c>
      <c r="H332" s="15">
        <v>2.02</v>
      </c>
      <c r="I332" s="15">
        <v>0.25</v>
      </c>
      <c r="J332" s="16">
        <f>OR(F332&lt;&gt;0,G332&lt;&gt;0,H332&lt;&gt;0,I332&lt;&gt;0)*(F332 + (F332 = 0))*(G332 + (G332 = 0))*(H332 + (H332 = 0))*(I332 + (I332 = 0))</f>
        <v>1.6919999999999999</v>
      </c>
      <c r="K332" s="11"/>
      <c r="L332" s="11"/>
      <c r="M332" s="11"/>
      <c r="N332" s="11"/>
    </row>
    <row r="333" spans="1:14" x14ac:dyDescent="0.3">
      <c r="A333" s="11"/>
      <c r="B333" s="11"/>
      <c r="C333" s="11"/>
      <c r="D333" s="30"/>
      <c r="E333" s="10" t="s">
        <v>16</v>
      </c>
      <c r="F333" s="14">
        <v>1</v>
      </c>
      <c r="G333" s="15">
        <v>2.58</v>
      </c>
      <c r="H333" s="15">
        <v>1.67</v>
      </c>
      <c r="I333" s="15">
        <v>0.25</v>
      </c>
      <c r="J333" s="16">
        <f>OR(F333&lt;&gt;0,G333&lt;&gt;0,H333&lt;&gt;0,I333&lt;&gt;0)*(F333 + (F333 = 0))*(G333 + (G333 = 0))*(H333 + (H333 = 0))*(I333 + (I333 = 0))</f>
        <v>1.077</v>
      </c>
      <c r="K333" s="11"/>
      <c r="L333" s="11"/>
      <c r="M333" s="11"/>
      <c r="N333" s="11"/>
    </row>
    <row r="334" spans="1:14" x14ac:dyDescent="0.3">
      <c r="A334" s="11"/>
      <c r="B334" s="11"/>
      <c r="C334" s="11"/>
      <c r="D334" s="30"/>
      <c r="E334" s="10" t="s">
        <v>269</v>
      </c>
      <c r="F334" s="14">
        <v>1</v>
      </c>
      <c r="G334" s="15">
        <v>3.8</v>
      </c>
      <c r="H334" s="15">
        <v>1.905</v>
      </c>
      <c r="I334" s="15">
        <v>0.25</v>
      </c>
      <c r="J334" s="16">
        <f>OR(F334&lt;&gt;0,G334&lt;&gt;0,H334&lt;&gt;0,I334&lt;&gt;0)*(F334 + (F334 = 0))*(G334 + (G334 = 0))*(H334 + (H334 = 0))*(I334 + (I334 = 0))</f>
        <v>1.81</v>
      </c>
      <c r="K334" s="11"/>
      <c r="L334" s="11"/>
      <c r="M334" s="11"/>
      <c r="N334" s="11"/>
    </row>
    <row r="335" spans="1:14" x14ac:dyDescent="0.3">
      <c r="A335" s="11"/>
      <c r="B335" s="11"/>
      <c r="C335" s="11"/>
      <c r="D335" s="30"/>
      <c r="E335" s="10" t="s">
        <v>16</v>
      </c>
      <c r="F335" s="14">
        <v>1</v>
      </c>
      <c r="G335" s="15">
        <v>3.2</v>
      </c>
      <c r="H335" s="15">
        <v>1.66</v>
      </c>
      <c r="I335" s="15">
        <v>0.25</v>
      </c>
      <c r="J335" s="16">
        <f>OR(F335&lt;&gt;0,G335&lt;&gt;0,H335&lt;&gt;0,I335&lt;&gt;0)*(F335 + (F335 = 0))*(G335 + (G335 = 0))*(H335 + (H335 = 0))*(I335 + (I335 = 0))</f>
        <v>1.3280000000000001</v>
      </c>
      <c r="K335" s="11"/>
      <c r="L335" s="11"/>
      <c r="M335" s="11"/>
      <c r="N335" s="11"/>
    </row>
    <row r="336" spans="1:14" x14ac:dyDescent="0.3">
      <c r="A336" s="11"/>
      <c r="B336" s="11"/>
      <c r="C336" s="11"/>
      <c r="D336" s="30"/>
      <c r="E336" s="10" t="s">
        <v>270</v>
      </c>
      <c r="F336" s="14">
        <v>1</v>
      </c>
      <c r="G336" s="15">
        <v>1.59</v>
      </c>
      <c r="H336" s="15">
        <v>1.77</v>
      </c>
      <c r="I336" s="15">
        <v>0.25</v>
      </c>
      <c r="J336" s="16">
        <f>OR(F336&lt;&gt;0,G336&lt;&gt;0,H336&lt;&gt;0,I336&lt;&gt;0)*(F336 + (F336 = 0))*(G336 + (G336 = 0))*(H336 + (H336 = 0))*(I336 + (I336 = 0))</f>
        <v>0.70399999999999996</v>
      </c>
      <c r="K336" s="11"/>
      <c r="L336" s="11"/>
      <c r="M336" s="11"/>
      <c r="N336" s="11"/>
    </row>
    <row r="337" spans="1:14" x14ac:dyDescent="0.3">
      <c r="A337" s="11"/>
      <c r="B337" s="11"/>
      <c r="C337" s="11"/>
      <c r="D337" s="30"/>
      <c r="E337" s="10" t="s">
        <v>16</v>
      </c>
      <c r="F337" s="14">
        <v>1</v>
      </c>
      <c r="G337" s="15">
        <v>3.04</v>
      </c>
      <c r="H337" s="15">
        <v>1.1950000000000001</v>
      </c>
      <c r="I337" s="15">
        <v>0.25</v>
      </c>
      <c r="J337" s="16">
        <f>OR(F337&lt;&gt;0,G337&lt;&gt;0,H337&lt;&gt;0,I337&lt;&gt;0)*(F337 + (F337 = 0))*(G337 + (G337 = 0))*(H337 + (H337 = 0))*(I337 + (I337 = 0))</f>
        <v>0.90800000000000003</v>
      </c>
      <c r="K337" s="11"/>
      <c r="L337" s="11"/>
      <c r="M337" s="11"/>
      <c r="N337" s="11"/>
    </row>
    <row r="338" spans="1:14" x14ac:dyDescent="0.3">
      <c r="A338" s="11"/>
      <c r="B338" s="11"/>
      <c r="C338" s="11"/>
      <c r="D338" s="30"/>
      <c r="E338" s="10" t="s">
        <v>16</v>
      </c>
      <c r="F338" s="14">
        <v>1</v>
      </c>
      <c r="G338" s="15">
        <v>0.9</v>
      </c>
      <c r="H338" s="15">
        <v>0.69</v>
      </c>
      <c r="I338" s="15">
        <v>0.25</v>
      </c>
      <c r="J338" s="16">
        <f>OR(F338&lt;&gt;0,G338&lt;&gt;0,H338&lt;&gt;0,I338&lt;&gt;0)*(F338 + (F338 = 0))*(G338 + (G338 = 0))*(H338 + (H338 = 0))*(I338 + (I338 = 0))</f>
        <v>0.155</v>
      </c>
      <c r="K338" s="11"/>
      <c r="L338" s="11"/>
      <c r="M338" s="11"/>
      <c r="N338" s="11"/>
    </row>
    <row r="339" spans="1:14" x14ac:dyDescent="0.3">
      <c r="A339" s="11"/>
      <c r="B339" s="11"/>
      <c r="C339" s="11"/>
      <c r="D339" s="30"/>
      <c r="E339" s="10" t="s">
        <v>272</v>
      </c>
      <c r="F339" s="14">
        <v>1</v>
      </c>
      <c r="G339" s="15">
        <v>2.85</v>
      </c>
      <c r="H339" s="15">
        <v>2.1</v>
      </c>
      <c r="I339" s="15">
        <v>0.25</v>
      </c>
      <c r="J339" s="16">
        <f>OR(F339&lt;&gt;0,G339&lt;&gt;0,H339&lt;&gt;0,I339&lt;&gt;0)*(F339 + (F339 = 0))*(G339 + (G339 = 0))*(H339 + (H339 = 0))*(I339 + (I339 = 0))</f>
        <v>1.496</v>
      </c>
      <c r="K339" s="11"/>
      <c r="L339" s="11"/>
      <c r="M339" s="11"/>
      <c r="N339" s="11"/>
    </row>
    <row r="340" spans="1:14" x14ac:dyDescent="0.3">
      <c r="A340" s="11"/>
      <c r="B340" s="11"/>
      <c r="C340" s="11"/>
      <c r="D340" s="30"/>
      <c r="E340" s="10" t="s">
        <v>16</v>
      </c>
      <c r="F340" s="14">
        <v>1</v>
      </c>
      <c r="G340" s="15">
        <v>2.21</v>
      </c>
      <c r="H340" s="15">
        <v>1.825</v>
      </c>
      <c r="I340" s="15">
        <v>0.25</v>
      </c>
      <c r="J340" s="16">
        <f>OR(F340&lt;&gt;0,G340&lt;&gt;0,H340&lt;&gt;0,I340&lt;&gt;0)*(F340 + (F340 = 0))*(G340 + (G340 = 0))*(H340 + (H340 = 0))*(I340 + (I340 = 0))</f>
        <v>1.008</v>
      </c>
      <c r="K340" s="11"/>
      <c r="L340" s="11"/>
      <c r="M340" s="11"/>
      <c r="N340" s="11"/>
    </row>
    <row r="341" spans="1:14" x14ac:dyDescent="0.3">
      <c r="A341" s="11"/>
      <c r="B341" s="11"/>
      <c r="C341" s="11"/>
      <c r="D341" s="30"/>
      <c r="E341" s="10" t="s">
        <v>16</v>
      </c>
      <c r="F341" s="14">
        <v>1</v>
      </c>
      <c r="G341" s="15">
        <v>5.17</v>
      </c>
      <c r="H341" s="15">
        <v>1.38</v>
      </c>
      <c r="I341" s="15">
        <v>0.25</v>
      </c>
      <c r="J341" s="16">
        <f>OR(F341&lt;&gt;0,G341&lt;&gt;0,H341&lt;&gt;0,I341&lt;&gt;0)*(F341 + (F341 = 0))*(G341 + (G341 = 0))*(H341 + (H341 = 0))*(I341 + (I341 = 0))</f>
        <v>1.784</v>
      </c>
      <c r="K341" s="11"/>
      <c r="L341" s="11"/>
      <c r="M341" s="11"/>
      <c r="N341" s="11"/>
    </row>
    <row r="342" spans="1:14" x14ac:dyDescent="0.3">
      <c r="A342" s="11"/>
      <c r="B342" s="11"/>
      <c r="C342" s="11"/>
      <c r="D342" s="30"/>
      <c r="E342" s="10" t="s">
        <v>273</v>
      </c>
      <c r="F342" s="14">
        <v>1</v>
      </c>
      <c r="G342" s="15">
        <v>1.85</v>
      </c>
      <c r="H342" s="15">
        <v>2.2000000000000002</v>
      </c>
      <c r="I342" s="15">
        <v>0.25</v>
      </c>
      <c r="J342" s="16">
        <f>OR(F342&lt;&gt;0,G342&lt;&gt;0,H342&lt;&gt;0,I342&lt;&gt;0)*(F342 + (F342 = 0))*(G342 + (G342 = 0))*(H342 + (H342 = 0))*(I342 + (I342 = 0))</f>
        <v>1.018</v>
      </c>
      <c r="K342" s="11"/>
      <c r="L342" s="11"/>
      <c r="M342" s="11"/>
      <c r="N342" s="11"/>
    </row>
    <row r="343" spans="1:14" x14ac:dyDescent="0.3">
      <c r="A343" s="11"/>
      <c r="B343" s="11"/>
      <c r="C343" s="11"/>
      <c r="D343" s="30"/>
      <c r="E343" s="10" t="s">
        <v>275</v>
      </c>
      <c r="F343" s="14">
        <v>1</v>
      </c>
      <c r="G343" s="15">
        <v>2.1800000000000002</v>
      </c>
      <c r="H343" s="15">
        <v>2.15</v>
      </c>
      <c r="I343" s="15">
        <v>0.25</v>
      </c>
      <c r="J343" s="16">
        <f>OR(F343&lt;&gt;0,G343&lt;&gt;0,H343&lt;&gt;0,I343&lt;&gt;0)*(F343 + (F343 = 0))*(G343 + (G343 = 0))*(H343 + (H343 = 0))*(I343 + (I343 = 0))</f>
        <v>1.1719999999999999</v>
      </c>
      <c r="K343" s="11"/>
      <c r="L343" s="11"/>
      <c r="M343" s="11"/>
      <c r="N343" s="11"/>
    </row>
    <row r="344" spans="1:14" x14ac:dyDescent="0.3">
      <c r="A344" s="11"/>
      <c r="B344" s="11"/>
      <c r="C344" s="11"/>
      <c r="D344" s="30"/>
      <c r="E344" s="10" t="s">
        <v>16</v>
      </c>
      <c r="F344" s="14">
        <v>1</v>
      </c>
      <c r="G344" s="15">
        <v>2.63</v>
      </c>
      <c r="H344" s="15">
        <v>1.96</v>
      </c>
      <c r="I344" s="15">
        <v>0.25</v>
      </c>
      <c r="J344" s="16">
        <f>OR(F344&lt;&gt;0,G344&lt;&gt;0,H344&lt;&gt;0,I344&lt;&gt;0)*(F344 + (F344 = 0))*(G344 + (G344 = 0))*(H344 + (H344 = 0))*(I344 + (I344 = 0))</f>
        <v>1.2889999999999999</v>
      </c>
      <c r="K344" s="11"/>
      <c r="L344" s="11"/>
      <c r="M344" s="11"/>
      <c r="N344" s="11"/>
    </row>
    <row r="345" spans="1:14" x14ac:dyDescent="0.3">
      <c r="A345" s="11"/>
      <c r="B345" s="11"/>
      <c r="C345" s="11"/>
      <c r="D345" s="30"/>
      <c r="E345" s="10" t="s">
        <v>16</v>
      </c>
      <c r="F345" s="14">
        <v>1</v>
      </c>
      <c r="G345" s="15">
        <v>1.56</v>
      </c>
      <c r="H345" s="15">
        <v>1.8149999999999999</v>
      </c>
      <c r="I345" s="15">
        <v>0.25</v>
      </c>
      <c r="J345" s="16">
        <f>OR(F345&lt;&gt;0,G345&lt;&gt;0,H345&lt;&gt;0,I345&lt;&gt;0)*(F345 + (F345 = 0))*(G345 + (G345 = 0))*(H345 + (H345 = 0))*(I345 + (I345 = 0))</f>
        <v>0.70799999999999996</v>
      </c>
      <c r="K345" s="11"/>
      <c r="L345" s="11"/>
      <c r="M345" s="11"/>
      <c r="N345" s="11"/>
    </row>
    <row r="346" spans="1:14" x14ac:dyDescent="0.3">
      <c r="A346" s="11"/>
      <c r="B346" s="11"/>
      <c r="C346" s="11"/>
      <c r="D346" s="30"/>
      <c r="E346" s="10" t="s">
        <v>276</v>
      </c>
      <c r="F346" s="14">
        <v>1</v>
      </c>
      <c r="G346" s="15">
        <v>0.99</v>
      </c>
      <c r="H346" s="15">
        <v>2.16</v>
      </c>
      <c r="I346" s="15">
        <v>0.25</v>
      </c>
      <c r="J346" s="16">
        <f>OR(F346&lt;&gt;0,G346&lt;&gt;0,H346&lt;&gt;0,I346&lt;&gt;0)*(F346 + (F346 = 0))*(G346 + (G346 = 0))*(H346 + (H346 = 0))*(I346 + (I346 = 0))</f>
        <v>0.53500000000000003</v>
      </c>
      <c r="K346" s="11"/>
      <c r="L346" s="11"/>
      <c r="M346" s="11"/>
      <c r="N346" s="11"/>
    </row>
    <row r="347" spans="1:14" x14ac:dyDescent="0.3">
      <c r="A347" s="11"/>
      <c r="B347" s="11"/>
      <c r="C347" s="11"/>
      <c r="D347" s="30"/>
      <c r="E347" s="10" t="s">
        <v>16</v>
      </c>
      <c r="F347" s="14">
        <v>1</v>
      </c>
      <c r="G347" s="15">
        <v>1.7</v>
      </c>
      <c r="H347" s="15">
        <v>1.98</v>
      </c>
      <c r="I347" s="15">
        <v>0.25</v>
      </c>
      <c r="J347" s="16">
        <f>OR(F347&lt;&gt;0,G347&lt;&gt;0,H347&lt;&gt;0,I347&lt;&gt;0)*(F347 + (F347 = 0))*(G347 + (G347 = 0))*(H347 + (H347 = 0))*(I347 + (I347 = 0))</f>
        <v>0.84199999999999997</v>
      </c>
      <c r="K347" s="11"/>
      <c r="L347" s="11"/>
      <c r="M347" s="11"/>
      <c r="N347" s="11"/>
    </row>
    <row r="348" spans="1:14" x14ac:dyDescent="0.3">
      <c r="A348" s="11"/>
      <c r="B348" s="11"/>
      <c r="C348" s="11"/>
      <c r="D348" s="30"/>
      <c r="E348" s="11"/>
      <c r="F348" s="11"/>
      <c r="G348" s="11"/>
      <c r="H348" s="11"/>
      <c r="I348" s="11"/>
      <c r="J348" s="17" t="s">
        <v>293</v>
      </c>
      <c r="K348" s="18">
        <f>SUM(J328:J347)</f>
        <v>21.36</v>
      </c>
      <c r="L348" s="19">
        <v>179.85</v>
      </c>
      <c r="M348" s="34">
        <f>ROUND(L348*1.06,2)</f>
        <v>190.64</v>
      </c>
      <c r="N348" s="18">
        <f>ROUND(K348*M348,2)</f>
        <v>4072.07</v>
      </c>
    </row>
    <row r="349" spans="1:14" ht="1.05" customHeight="1" x14ac:dyDescent="0.3">
      <c r="A349" s="20"/>
      <c r="B349" s="20"/>
      <c r="C349" s="20"/>
      <c r="D349" s="31"/>
      <c r="E349" s="20"/>
      <c r="F349" s="20"/>
      <c r="G349" s="20"/>
      <c r="H349" s="20"/>
      <c r="I349" s="20"/>
      <c r="J349" s="20"/>
      <c r="K349" s="20"/>
      <c r="L349" s="20"/>
      <c r="M349" s="20"/>
      <c r="N349" s="20"/>
    </row>
    <row r="350" spans="1:14" x14ac:dyDescent="0.3">
      <c r="A350" s="9" t="s">
        <v>165</v>
      </c>
      <c r="B350" s="10" t="s">
        <v>19</v>
      </c>
      <c r="C350" s="10" t="s">
        <v>45</v>
      </c>
      <c r="D350" s="13" t="s">
        <v>166</v>
      </c>
      <c r="E350" s="11"/>
      <c r="F350" s="11"/>
      <c r="G350" s="11"/>
      <c r="H350" s="11"/>
      <c r="I350" s="11"/>
      <c r="J350" s="11"/>
      <c r="K350" s="12">
        <f>K355</f>
        <v>28.1</v>
      </c>
      <c r="L350" s="12">
        <f>L355</f>
        <v>195.35</v>
      </c>
      <c r="M350" s="34">
        <f>ROUND(L350*1.06,2)</f>
        <v>207.07</v>
      </c>
      <c r="N350" s="12">
        <f>N355</f>
        <v>5818.67</v>
      </c>
    </row>
    <row r="351" spans="1:14" ht="64.8" x14ac:dyDescent="0.3">
      <c r="A351" s="11"/>
      <c r="B351" s="11"/>
      <c r="C351" s="11"/>
      <c r="D351" s="13" t="s">
        <v>167</v>
      </c>
      <c r="E351" s="11"/>
      <c r="F351" s="11"/>
      <c r="G351" s="11"/>
      <c r="H351" s="11"/>
      <c r="I351" s="11"/>
      <c r="J351" s="11"/>
      <c r="K351" s="11"/>
      <c r="L351" s="11"/>
      <c r="M351" s="11"/>
      <c r="N351" s="11"/>
    </row>
    <row r="352" spans="1:14" x14ac:dyDescent="0.3">
      <c r="A352" s="11"/>
      <c r="B352" s="11"/>
      <c r="C352" s="11"/>
      <c r="D352" s="30"/>
      <c r="E352" s="10" t="s">
        <v>294</v>
      </c>
      <c r="F352" s="14">
        <v>2</v>
      </c>
      <c r="G352" s="15">
        <v>9</v>
      </c>
      <c r="H352" s="15">
        <v>5</v>
      </c>
      <c r="I352" s="15">
        <v>0.2</v>
      </c>
      <c r="J352" s="16">
        <f>OR(F352&lt;&gt;0,G352&lt;&gt;0,H352&lt;&gt;0,I352&lt;&gt;0)*(F352 + (F352 = 0))*(G352 + (G352 = 0))*(H352 + (H352 = 0))*(I352 + (I352 = 0))</f>
        <v>18</v>
      </c>
      <c r="K352" s="11"/>
      <c r="L352" s="11"/>
      <c r="M352" s="11"/>
      <c r="N352" s="11"/>
    </row>
    <row r="353" spans="1:14" x14ac:dyDescent="0.3">
      <c r="A353" s="11"/>
      <c r="B353" s="11"/>
      <c r="C353" s="11"/>
      <c r="D353" s="30"/>
      <c r="E353" s="10" t="s">
        <v>295</v>
      </c>
      <c r="F353" s="14">
        <v>1</v>
      </c>
      <c r="G353" s="15">
        <v>9</v>
      </c>
      <c r="H353" s="15">
        <v>4.5</v>
      </c>
      <c r="I353" s="15">
        <v>0.2</v>
      </c>
      <c r="J353" s="16">
        <f>OR(F353&lt;&gt;0,G353&lt;&gt;0,H353&lt;&gt;0,I353&lt;&gt;0)*(F353 + (F353 = 0))*(G353 + (G353 = 0))*(H353 + (H353 = 0))*(I353 + (I353 = 0))</f>
        <v>8.1</v>
      </c>
      <c r="K353" s="11"/>
      <c r="L353" s="11"/>
      <c r="M353" s="11"/>
      <c r="N353" s="11"/>
    </row>
    <row r="354" spans="1:14" x14ac:dyDescent="0.3">
      <c r="A354" s="11"/>
      <c r="B354" s="11"/>
      <c r="C354" s="11"/>
      <c r="D354" s="30"/>
      <c r="E354" s="10" t="s">
        <v>16</v>
      </c>
      <c r="F354" s="14">
        <v>2</v>
      </c>
      <c r="G354" s="15">
        <v>1</v>
      </c>
      <c r="H354" s="15">
        <v>1</v>
      </c>
      <c r="I354" s="15">
        <v>0</v>
      </c>
      <c r="J354" s="16">
        <f>OR(F354&lt;&gt;0,G354&lt;&gt;0,H354&lt;&gt;0,I354&lt;&gt;0)*(F354 + (F354 = 0))*(G354 + (G354 = 0))*(H354 + (H354 = 0))*(I354 + (I354 = 0))</f>
        <v>2</v>
      </c>
      <c r="K354" s="11"/>
      <c r="L354" s="11"/>
      <c r="M354" s="11"/>
      <c r="N354" s="11"/>
    </row>
    <row r="355" spans="1:14" x14ac:dyDescent="0.3">
      <c r="A355" s="11"/>
      <c r="B355" s="11"/>
      <c r="C355" s="11"/>
      <c r="D355" s="30"/>
      <c r="E355" s="11"/>
      <c r="F355" s="11"/>
      <c r="G355" s="11"/>
      <c r="H355" s="11"/>
      <c r="I355" s="11"/>
      <c r="J355" s="17" t="s">
        <v>171</v>
      </c>
      <c r="K355" s="18">
        <f>SUM(J352:J354)</f>
        <v>28.1</v>
      </c>
      <c r="L355" s="19">
        <v>195.35</v>
      </c>
      <c r="M355" s="34">
        <f>ROUND(L355*1.06,2)</f>
        <v>207.07</v>
      </c>
      <c r="N355" s="18">
        <f>ROUND(K355*M355,2)</f>
        <v>5818.67</v>
      </c>
    </row>
    <row r="356" spans="1:14" ht="1.05" customHeight="1" x14ac:dyDescent="0.3">
      <c r="A356" s="20"/>
      <c r="B356" s="20"/>
      <c r="C356" s="20"/>
      <c r="D356" s="31"/>
      <c r="E356" s="20"/>
      <c r="F356" s="20"/>
      <c r="G356" s="20"/>
      <c r="H356" s="20"/>
      <c r="I356" s="20"/>
      <c r="J356" s="20"/>
      <c r="K356" s="20"/>
      <c r="L356" s="20"/>
      <c r="M356" s="20"/>
      <c r="N356" s="20"/>
    </row>
    <row r="357" spans="1:14" ht="21.6" x14ac:dyDescent="0.3">
      <c r="A357" s="9" t="s">
        <v>177</v>
      </c>
      <c r="B357" s="10" t="s">
        <v>19</v>
      </c>
      <c r="C357" s="10" t="s">
        <v>38</v>
      </c>
      <c r="D357" s="13" t="s">
        <v>178</v>
      </c>
      <c r="E357" s="11"/>
      <c r="F357" s="11"/>
      <c r="G357" s="11"/>
      <c r="H357" s="11"/>
      <c r="I357" s="11"/>
      <c r="J357" s="11"/>
      <c r="K357" s="12">
        <f>K407</f>
        <v>96.86</v>
      </c>
      <c r="L357" s="12">
        <f>L407</f>
        <v>31.71</v>
      </c>
      <c r="M357" s="34">
        <f>ROUND(L357*1.06,2)</f>
        <v>33.61</v>
      </c>
      <c r="N357" s="12">
        <f>N407</f>
        <v>3255.46</v>
      </c>
    </row>
    <row r="358" spans="1:14" ht="32.4" x14ac:dyDescent="0.3">
      <c r="A358" s="11"/>
      <c r="B358" s="11"/>
      <c r="C358" s="11"/>
      <c r="D358" s="13" t="s">
        <v>179</v>
      </c>
      <c r="E358" s="11"/>
      <c r="F358" s="11"/>
      <c r="G358" s="11"/>
      <c r="H358" s="11"/>
      <c r="I358" s="11"/>
      <c r="J358" s="11"/>
      <c r="K358" s="11"/>
      <c r="L358" s="11"/>
      <c r="M358" s="11"/>
      <c r="N358" s="11"/>
    </row>
    <row r="359" spans="1:14" x14ac:dyDescent="0.3">
      <c r="A359" s="11"/>
      <c r="B359" s="11"/>
      <c r="C359" s="11"/>
      <c r="D359" s="30"/>
      <c r="E359" s="10" t="s">
        <v>296</v>
      </c>
      <c r="F359" s="14">
        <v>1</v>
      </c>
      <c r="G359" s="15">
        <v>18</v>
      </c>
      <c r="H359" s="15">
        <v>0.3</v>
      </c>
      <c r="I359" s="15">
        <v>0</v>
      </c>
      <c r="J359" s="16">
        <f>OR(F359&lt;&gt;0,G359&lt;&gt;0,H359&lt;&gt;0,I359&lt;&gt;0)*(F359 + (F359 = 0))*(G359 + (G359 = 0))*(H359 + (H359 = 0))*(I359 + (I359 = 0))</f>
        <v>5.4</v>
      </c>
      <c r="K359" s="11"/>
      <c r="L359" s="11"/>
      <c r="M359" s="11"/>
      <c r="N359" s="11"/>
    </row>
    <row r="360" spans="1:14" x14ac:dyDescent="0.3">
      <c r="A360" s="11"/>
      <c r="B360" s="11"/>
      <c r="C360" s="11"/>
      <c r="D360" s="30"/>
      <c r="E360" s="10" t="s">
        <v>297</v>
      </c>
      <c r="F360" s="14">
        <v>2</v>
      </c>
      <c r="G360" s="15">
        <v>9</v>
      </c>
      <c r="H360" s="15">
        <v>0.25</v>
      </c>
      <c r="I360" s="15">
        <v>0</v>
      </c>
      <c r="J360" s="16">
        <f>OR(F360&lt;&gt;0,G360&lt;&gt;0,H360&lt;&gt;0,I360&lt;&gt;0)*(F360 + (F360 = 0))*(G360 + (G360 = 0))*(H360 + (H360 = 0))*(I360 + (I360 = 0))</f>
        <v>4.5</v>
      </c>
      <c r="K360" s="11"/>
      <c r="L360" s="11"/>
      <c r="M360" s="11"/>
      <c r="N360" s="11"/>
    </row>
    <row r="361" spans="1:14" x14ac:dyDescent="0.3">
      <c r="A361" s="11"/>
      <c r="B361" s="11"/>
      <c r="C361" s="11"/>
      <c r="D361" s="30"/>
      <c r="E361" s="10" t="s">
        <v>16</v>
      </c>
      <c r="F361" s="14">
        <v>4</v>
      </c>
      <c r="G361" s="15">
        <v>5</v>
      </c>
      <c r="H361" s="15">
        <v>0.25</v>
      </c>
      <c r="I361" s="15">
        <v>0</v>
      </c>
      <c r="J361" s="16">
        <f>OR(F361&lt;&gt;0,G361&lt;&gt;0,H361&lt;&gt;0,I361&lt;&gt;0)*(F361 + (F361 = 0))*(G361 + (G361 = 0))*(H361 + (H361 = 0))*(I361 + (I361 = 0))</f>
        <v>5</v>
      </c>
      <c r="K361" s="11"/>
      <c r="L361" s="11"/>
      <c r="M361" s="11"/>
      <c r="N361" s="11"/>
    </row>
    <row r="362" spans="1:14" x14ac:dyDescent="0.3">
      <c r="A362" s="11"/>
      <c r="B362" s="11"/>
      <c r="C362" s="11"/>
      <c r="D362" s="30"/>
      <c r="E362" s="10" t="s">
        <v>298</v>
      </c>
      <c r="F362" s="14">
        <v>2</v>
      </c>
      <c r="G362" s="15">
        <v>19.350000000000001</v>
      </c>
      <c r="H362" s="15">
        <v>0</v>
      </c>
      <c r="I362" s="15">
        <v>0.3</v>
      </c>
      <c r="J362" s="16">
        <f>OR(F362&lt;&gt;0,G362&lt;&gt;0,H362&lt;&gt;0,I362&lt;&gt;0)*(F362 + (F362 = 0))*(G362 + (G362 = 0))*(H362 + (H362 = 0))*(I362 + (I362 = 0))</f>
        <v>11.61</v>
      </c>
      <c r="K362" s="11"/>
      <c r="L362" s="11"/>
      <c r="M362" s="11"/>
      <c r="N362" s="11"/>
    </row>
    <row r="363" spans="1:14" x14ac:dyDescent="0.3">
      <c r="A363" s="11"/>
      <c r="B363" s="11"/>
      <c r="C363" s="11"/>
      <c r="D363" s="30"/>
      <c r="E363" s="10" t="s">
        <v>299</v>
      </c>
      <c r="F363" s="14">
        <v>2</v>
      </c>
      <c r="G363" s="15">
        <v>20.95</v>
      </c>
      <c r="H363" s="15">
        <v>0</v>
      </c>
      <c r="I363" s="15">
        <v>0.3</v>
      </c>
      <c r="J363" s="16">
        <f>OR(F363&lt;&gt;0,G363&lt;&gt;0,H363&lt;&gt;0,I363&lt;&gt;0)*(F363 + (F363 = 0))*(G363 + (G363 = 0))*(H363 + (H363 = 0))*(I363 + (I363 = 0))</f>
        <v>12.57</v>
      </c>
      <c r="K363" s="11"/>
      <c r="L363" s="11"/>
      <c r="M363" s="11"/>
      <c r="N363" s="11"/>
    </row>
    <row r="364" spans="1:14" x14ac:dyDescent="0.3">
      <c r="A364" s="11"/>
      <c r="B364" s="11"/>
      <c r="C364" s="11"/>
      <c r="D364" s="30"/>
      <c r="E364" s="10" t="s">
        <v>300</v>
      </c>
      <c r="F364" s="14"/>
      <c r="G364" s="15"/>
      <c r="H364" s="15"/>
      <c r="I364" s="15"/>
      <c r="J364" s="16">
        <f>OR(F364&lt;&gt;0,G364&lt;&gt;0,H364&lt;&gt;0,I364&lt;&gt;0)*(F364 + (F364 = 0))*(G364 + (G364 = 0))*(H364 + (H364 = 0))*(I364 + (I364 = 0))</f>
        <v>0</v>
      </c>
      <c r="K364" s="11"/>
      <c r="L364" s="11"/>
      <c r="M364" s="11"/>
      <c r="N364" s="11"/>
    </row>
    <row r="365" spans="1:14" x14ac:dyDescent="0.3">
      <c r="A365" s="11"/>
      <c r="B365" s="11"/>
      <c r="C365" s="11"/>
      <c r="D365" s="30"/>
      <c r="E365" s="10" t="s">
        <v>266</v>
      </c>
      <c r="F365" s="14">
        <v>1</v>
      </c>
      <c r="G365" s="15">
        <v>2.67</v>
      </c>
      <c r="H365" s="15">
        <v>0</v>
      </c>
      <c r="I365" s="15">
        <v>0.3</v>
      </c>
      <c r="J365" s="16">
        <f>OR(F365&lt;&gt;0,G365&lt;&gt;0,H365&lt;&gt;0,I365&lt;&gt;0)*(F365 + (F365 = 0))*(G365 + (G365 = 0))*(H365 + (H365 = 0))*(I365 + (I365 = 0))</f>
        <v>0.80100000000000005</v>
      </c>
      <c r="K365" s="11"/>
      <c r="L365" s="11"/>
      <c r="M365" s="11"/>
      <c r="N365" s="11"/>
    </row>
    <row r="366" spans="1:14" x14ac:dyDescent="0.3">
      <c r="A366" s="11"/>
      <c r="B366" s="11"/>
      <c r="C366" s="11"/>
      <c r="D366" s="30"/>
      <c r="E366" s="10" t="s">
        <v>16</v>
      </c>
      <c r="F366" s="14">
        <v>1</v>
      </c>
      <c r="G366" s="15">
        <v>4.12</v>
      </c>
      <c r="H366" s="15">
        <v>0</v>
      </c>
      <c r="I366" s="15">
        <v>0.3</v>
      </c>
      <c r="J366" s="16">
        <f>OR(F366&lt;&gt;0,G366&lt;&gt;0,H366&lt;&gt;0,I366&lt;&gt;0)*(F366 + (F366 = 0))*(G366 + (G366 = 0))*(H366 + (H366 = 0))*(I366 + (I366 = 0))</f>
        <v>1.236</v>
      </c>
      <c r="K366" s="11"/>
      <c r="L366" s="11"/>
      <c r="M366" s="11"/>
      <c r="N366" s="11"/>
    </row>
    <row r="367" spans="1:14" x14ac:dyDescent="0.3">
      <c r="A367" s="11"/>
      <c r="B367" s="11"/>
      <c r="C367" s="11"/>
      <c r="D367" s="30"/>
      <c r="E367" s="10" t="s">
        <v>16</v>
      </c>
      <c r="F367" s="14">
        <v>1</v>
      </c>
      <c r="G367" s="15">
        <v>1.07</v>
      </c>
      <c r="H367" s="15">
        <v>0</v>
      </c>
      <c r="I367" s="15">
        <v>0.3</v>
      </c>
      <c r="J367" s="16">
        <f>OR(F367&lt;&gt;0,G367&lt;&gt;0,H367&lt;&gt;0,I367&lt;&gt;0)*(F367 + (F367 = 0))*(G367 + (G367 = 0))*(H367 + (H367 = 0))*(I367 + (I367 = 0))</f>
        <v>0.32100000000000001</v>
      </c>
      <c r="K367" s="11"/>
      <c r="L367" s="11"/>
      <c r="M367" s="11"/>
      <c r="N367" s="11"/>
    </row>
    <row r="368" spans="1:14" x14ac:dyDescent="0.3">
      <c r="A368" s="11"/>
      <c r="B368" s="11"/>
      <c r="C368" s="11"/>
      <c r="D368" s="30"/>
      <c r="E368" s="10" t="s">
        <v>16</v>
      </c>
      <c r="F368" s="14">
        <v>1</v>
      </c>
      <c r="G368" s="15">
        <v>2.59</v>
      </c>
      <c r="H368" s="15">
        <v>0</v>
      </c>
      <c r="I368" s="15">
        <v>0.3</v>
      </c>
      <c r="J368" s="16">
        <f>OR(F368&lt;&gt;0,G368&lt;&gt;0,H368&lt;&gt;0,I368&lt;&gt;0)*(F368 + (F368 = 0))*(G368 + (G368 = 0))*(H368 + (H368 = 0))*(I368 + (I368 = 0))</f>
        <v>0.77700000000000002</v>
      </c>
      <c r="K368" s="11"/>
      <c r="L368" s="11"/>
      <c r="M368" s="11"/>
      <c r="N368" s="11"/>
    </row>
    <row r="369" spans="1:14" x14ac:dyDescent="0.3">
      <c r="A369" s="11"/>
      <c r="B369" s="11"/>
      <c r="C369" s="11"/>
      <c r="D369" s="30"/>
      <c r="E369" s="10" t="s">
        <v>16</v>
      </c>
      <c r="F369" s="14">
        <v>1</v>
      </c>
      <c r="G369" s="15">
        <v>3.46</v>
      </c>
      <c r="H369" s="15">
        <v>0</v>
      </c>
      <c r="I369" s="15">
        <v>0.3</v>
      </c>
      <c r="J369" s="16">
        <f>OR(F369&lt;&gt;0,G369&lt;&gt;0,H369&lt;&gt;0,I369&lt;&gt;0)*(F369 + (F369 = 0))*(G369 + (G369 = 0))*(H369 + (H369 = 0))*(I369 + (I369 = 0))</f>
        <v>1.038</v>
      </c>
      <c r="K369" s="11"/>
      <c r="L369" s="11"/>
      <c r="M369" s="11"/>
      <c r="N369" s="11"/>
    </row>
    <row r="370" spans="1:14" x14ac:dyDescent="0.3">
      <c r="A370" s="11"/>
      <c r="B370" s="11"/>
      <c r="C370" s="11"/>
      <c r="D370" s="30"/>
      <c r="E370" s="10" t="s">
        <v>301</v>
      </c>
      <c r="F370" s="14">
        <v>1</v>
      </c>
      <c r="G370" s="15">
        <v>1.55</v>
      </c>
      <c r="H370" s="15">
        <v>0</v>
      </c>
      <c r="I370" s="15">
        <v>0.3</v>
      </c>
      <c r="J370" s="16">
        <f>OR(F370&lt;&gt;0,G370&lt;&gt;0,H370&lt;&gt;0,I370&lt;&gt;0)*(F370 + (F370 = 0))*(G370 + (G370 = 0))*(H370 + (H370 = 0))*(I370 + (I370 = 0))</f>
        <v>0.46500000000000002</v>
      </c>
      <c r="K370" s="11"/>
      <c r="L370" s="11"/>
      <c r="M370" s="11"/>
      <c r="N370" s="11"/>
    </row>
    <row r="371" spans="1:14" x14ac:dyDescent="0.3">
      <c r="A371" s="11"/>
      <c r="B371" s="11"/>
      <c r="C371" s="11"/>
      <c r="D371" s="30"/>
      <c r="E371" s="10" t="s">
        <v>267</v>
      </c>
      <c r="F371" s="14">
        <v>1</v>
      </c>
      <c r="G371" s="15">
        <v>2.58</v>
      </c>
      <c r="H371" s="15">
        <v>0</v>
      </c>
      <c r="I371" s="15">
        <v>0.3</v>
      </c>
      <c r="J371" s="16">
        <f>OR(F371&lt;&gt;0,G371&lt;&gt;0,H371&lt;&gt;0,I371&lt;&gt;0)*(F371 + (F371 = 0))*(G371 + (G371 = 0))*(H371 + (H371 = 0))*(I371 + (I371 = 0))</f>
        <v>0.77400000000000002</v>
      </c>
      <c r="K371" s="11"/>
      <c r="L371" s="11"/>
      <c r="M371" s="11"/>
      <c r="N371" s="11"/>
    </row>
    <row r="372" spans="1:14" x14ac:dyDescent="0.3">
      <c r="A372" s="11"/>
      <c r="B372" s="11"/>
      <c r="C372" s="11"/>
      <c r="D372" s="30"/>
      <c r="E372" s="10" t="s">
        <v>16</v>
      </c>
      <c r="F372" s="14">
        <v>1</v>
      </c>
      <c r="G372" s="15">
        <v>3.54</v>
      </c>
      <c r="H372" s="15">
        <v>0</v>
      </c>
      <c r="I372" s="15">
        <v>0.3</v>
      </c>
      <c r="J372" s="16">
        <f>OR(F372&lt;&gt;0,G372&lt;&gt;0,H372&lt;&gt;0,I372&lt;&gt;0)*(F372 + (F372 = 0))*(G372 + (G372 = 0))*(H372 + (H372 = 0))*(I372 + (I372 = 0))</f>
        <v>1.0620000000000001</v>
      </c>
      <c r="K372" s="11"/>
      <c r="L372" s="11"/>
      <c r="M372" s="11"/>
      <c r="N372" s="11"/>
    </row>
    <row r="373" spans="1:14" x14ac:dyDescent="0.3">
      <c r="A373" s="11"/>
      <c r="B373" s="11"/>
      <c r="C373" s="11"/>
      <c r="D373" s="30"/>
      <c r="E373" s="10" t="s">
        <v>16</v>
      </c>
      <c r="F373" s="14">
        <v>1</v>
      </c>
      <c r="G373" s="15">
        <v>4.2</v>
      </c>
      <c r="H373" s="15">
        <v>0</v>
      </c>
      <c r="I373" s="15">
        <v>0.3</v>
      </c>
      <c r="J373" s="16">
        <f>OR(F373&lt;&gt;0,G373&lt;&gt;0,H373&lt;&gt;0,I373&lt;&gt;0)*(F373 + (F373 = 0))*(G373 + (G373 = 0))*(H373 + (H373 = 0))*(I373 + (I373 = 0))</f>
        <v>1.26</v>
      </c>
      <c r="K373" s="11"/>
      <c r="L373" s="11"/>
      <c r="M373" s="11"/>
      <c r="N373" s="11"/>
    </row>
    <row r="374" spans="1:14" x14ac:dyDescent="0.3">
      <c r="A374" s="11"/>
      <c r="B374" s="11"/>
      <c r="C374" s="11"/>
      <c r="D374" s="30"/>
      <c r="E374" s="10" t="s">
        <v>302</v>
      </c>
      <c r="F374" s="14">
        <v>1</v>
      </c>
      <c r="G374" s="15">
        <v>1.55</v>
      </c>
      <c r="H374" s="15">
        <v>0</v>
      </c>
      <c r="I374" s="15">
        <v>0.3</v>
      </c>
      <c r="J374" s="16">
        <f>OR(F374&lt;&gt;0,G374&lt;&gt;0,H374&lt;&gt;0,I374&lt;&gt;0)*(F374 + (F374 = 0))*(G374 + (G374 = 0))*(H374 + (H374 = 0))*(I374 + (I374 = 0))</f>
        <v>0.46500000000000002</v>
      </c>
      <c r="K374" s="11"/>
      <c r="L374" s="11"/>
      <c r="M374" s="11"/>
      <c r="N374" s="11"/>
    </row>
    <row r="375" spans="1:14" x14ac:dyDescent="0.3">
      <c r="A375" s="11"/>
      <c r="B375" s="11"/>
      <c r="C375" s="11"/>
      <c r="D375" s="30"/>
      <c r="E375" s="10" t="s">
        <v>269</v>
      </c>
      <c r="F375" s="14">
        <v>1</v>
      </c>
      <c r="G375" s="15">
        <v>3.2</v>
      </c>
      <c r="H375" s="15">
        <v>0</v>
      </c>
      <c r="I375" s="15">
        <v>0.3</v>
      </c>
      <c r="J375" s="16">
        <f>OR(F375&lt;&gt;0,G375&lt;&gt;0,H375&lt;&gt;0,I375&lt;&gt;0)*(F375 + (F375 = 0))*(G375 + (G375 = 0))*(H375 + (H375 = 0))*(I375 + (I375 = 0))</f>
        <v>0.96</v>
      </c>
      <c r="K375" s="11"/>
      <c r="L375" s="11"/>
      <c r="M375" s="11"/>
      <c r="N375" s="11"/>
    </row>
    <row r="376" spans="1:14" x14ac:dyDescent="0.3">
      <c r="A376" s="11"/>
      <c r="B376" s="11"/>
      <c r="C376" s="11"/>
      <c r="D376" s="30"/>
      <c r="E376" s="10" t="s">
        <v>16</v>
      </c>
      <c r="F376" s="14">
        <v>1</v>
      </c>
      <c r="G376" s="15">
        <v>3.8</v>
      </c>
      <c r="H376" s="15">
        <v>0</v>
      </c>
      <c r="I376" s="15">
        <v>0.3</v>
      </c>
      <c r="J376" s="16">
        <f>OR(F376&lt;&gt;0,G376&lt;&gt;0,H376&lt;&gt;0,I376&lt;&gt;0)*(F376 + (F376 = 0))*(G376 + (G376 = 0))*(H376 + (H376 = 0))*(I376 + (I376 = 0))</f>
        <v>1.1399999999999999</v>
      </c>
      <c r="K376" s="11"/>
      <c r="L376" s="11"/>
      <c r="M376" s="11"/>
      <c r="N376" s="11"/>
    </row>
    <row r="377" spans="1:14" x14ac:dyDescent="0.3">
      <c r="A377" s="11"/>
      <c r="B377" s="11"/>
      <c r="C377" s="11"/>
      <c r="D377" s="30"/>
      <c r="E377" s="10" t="s">
        <v>16</v>
      </c>
      <c r="F377" s="14">
        <v>1</v>
      </c>
      <c r="G377" s="15">
        <v>5.79</v>
      </c>
      <c r="H377" s="15">
        <v>0</v>
      </c>
      <c r="I377" s="15">
        <v>0.3</v>
      </c>
      <c r="J377" s="16">
        <f>OR(F377&lt;&gt;0,G377&lt;&gt;0,H377&lt;&gt;0,I377&lt;&gt;0)*(F377 + (F377 = 0))*(G377 + (G377 = 0))*(H377 + (H377 = 0))*(I377 + (I377 = 0))</f>
        <v>1.7370000000000001</v>
      </c>
      <c r="K377" s="11"/>
      <c r="L377" s="11"/>
      <c r="M377" s="11"/>
      <c r="N377" s="11"/>
    </row>
    <row r="378" spans="1:14" x14ac:dyDescent="0.3">
      <c r="A378" s="11"/>
      <c r="B378" s="11"/>
      <c r="C378" s="11"/>
      <c r="D378" s="30"/>
      <c r="E378" s="10" t="s">
        <v>303</v>
      </c>
      <c r="F378" s="14">
        <v>1</v>
      </c>
      <c r="G378" s="15">
        <v>1.55</v>
      </c>
      <c r="H378" s="15">
        <v>0</v>
      </c>
      <c r="I378" s="15">
        <v>0.3</v>
      </c>
      <c r="J378" s="16">
        <f>OR(F378&lt;&gt;0,G378&lt;&gt;0,H378&lt;&gt;0,I378&lt;&gt;0)*(F378 + (F378 = 0))*(G378 + (G378 = 0))*(H378 + (H378 = 0))*(I378 + (I378 = 0))</f>
        <v>0.46500000000000002</v>
      </c>
      <c r="K378" s="11"/>
      <c r="L378" s="11"/>
      <c r="M378" s="11"/>
      <c r="N378" s="11"/>
    </row>
    <row r="379" spans="1:14" x14ac:dyDescent="0.3">
      <c r="A379" s="11"/>
      <c r="B379" s="11"/>
      <c r="C379" s="11"/>
      <c r="D379" s="30"/>
      <c r="E379" s="10" t="s">
        <v>270</v>
      </c>
      <c r="F379" s="14">
        <v>1</v>
      </c>
      <c r="G379" s="15">
        <v>1.59</v>
      </c>
      <c r="H379" s="15">
        <v>0</v>
      </c>
      <c r="I379" s="15">
        <v>0.3</v>
      </c>
      <c r="J379" s="16">
        <f>OR(F379&lt;&gt;0,G379&lt;&gt;0,H379&lt;&gt;0,I379&lt;&gt;0)*(F379 + (F379 = 0))*(G379 + (G379 = 0))*(H379 + (H379 = 0))*(I379 + (I379 = 0))</f>
        <v>0.47699999999999998</v>
      </c>
      <c r="K379" s="11"/>
      <c r="L379" s="11"/>
      <c r="M379" s="11"/>
      <c r="N379" s="11"/>
    </row>
    <row r="380" spans="1:14" x14ac:dyDescent="0.3">
      <c r="A380" s="11"/>
      <c r="B380" s="11"/>
      <c r="C380" s="11"/>
      <c r="D380" s="30"/>
      <c r="E380" s="10" t="s">
        <v>16</v>
      </c>
      <c r="F380" s="14">
        <v>1</v>
      </c>
      <c r="G380" s="15">
        <v>3.04</v>
      </c>
      <c r="H380" s="15">
        <v>0</v>
      </c>
      <c r="I380" s="15">
        <v>0.3</v>
      </c>
      <c r="J380" s="16">
        <f>OR(F380&lt;&gt;0,G380&lt;&gt;0,H380&lt;&gt;0,I380&lt;&gt;0)*(F380 + (F380 = 0))*(G380 + (G380 = 0))*(H380 + (H380 = 0))*(I380 + (I380 = 0))</f>
        <v>0.91200000000000003</v>
      </c>
      <c r="K380" s="11"/>
      <c r="L380" s="11"/>
      <c r="M380" s="11"/>
      <c r="N380" s="11"/>
    </row>
    <row r="381" spans="1:14" x14ac:dyDescent="0.3">
      <c r="A381" s="11"/>
      <c r="B381" s="11"/>
      <c r="C381" s="11"/>
      <c r="D381" s="30"/>
      <c r="E381" s="10" t="s">
        <v>16</v>
      </c>
      <c r="F381" s="14">
        <v>1</v>
      </c>
      <c r="G381" s="15">
        <v>0.9</v>
      </c>
      <c r="H381" s="15">
        <v>0</v>
      </c>
      <c r="I381" s="15">
        <v>0.3</v>
      </c>
      <c r="J381" s="16">
        <f>OR(F381&lt;&gt;0,G381&lt;&gt;0,H381&lt;&gt;0,I381&lt;&gt;0)*(F381 + (F381 = 0))*(G381 + (G381 = 0))*(H381 + (H381 = 0))*(I381 + (I381 = 0))</f>
        <v>0.27</v>
      </c>
      <c r="K381" s="11"/>
      <c r="L381" s="11"/>
      <c r="M381" s="11"/>
      <c r="N381" s="11"/>
    </row>
    <row r="382" spans="1:14" x14ac:dyDescent="0.3">
      <c r="A382" s="11"/>
      <c r="B382" s="11"/>
      <c r="C382" s="11"/>
      <c r="D382" s="30"/>
      <c r="E382" s="10" t="s">
        <v>16</v>
      </c>
      <c r="F382" s="14">
        <v>1</v>
      </c>
      <c r="G382" s="15">
        <v>0.9</v>
      </c>
      <c r="H382" s="15">
        <v>0</v>
      </c>
      <c r="I382" s="15">
        <v>0.3</v>
      </c>
      <c r="J382" s="16">
        <f>OR(F382&lt;&gt;0,G382&lt;&gt;0,H382&lt;&gt;0,I382&lt;&gt;0)*(F382 + (F382 = 0))*(G382 + (G382 = 0))*(H382 + (H382 = 0))*(I382 + (I382 = 0))</f>
        <v>0.27</v>
      </c>
      <c r="K382" s="11"/>
      <c r="L382" s="11"/>
      <c r="M382" s="11"/>
      <c r="N382" s="11"/>
    </row>
    <row r="383" spans="1:14" x14ac:dyDescent="0.3">
      <c r="A383" s="11"/>
      <c r="B383" s="11"/>
      <c r="C383" s="11"/>
      <c r="D383" s="30"/>
      <c r="E383" s="10" t="s">
        <v>16</v>
      </c>
      <c r="F383" s="14">
        <v>1</v>
      </c>
      <c r="G383" s="15">
        <v>3.42</v>
      </c>
      <c r="H383" s="15">
        <v>0</v>
      </c>
      <c r="I383" s="15">
        <v>0.3</v>
      </c>
      <c r="J383" s="16">
        <f>OR(F383&lt;&gt;0,G383&lt;&gt;0,H383&lt;&gt;0,I383&lt;&gt;0)*(F383 + (F383 = 0))*(G383 + (G383 = 0))*(H383 + (H383 = 0))*(I383 + (I383 = 0))</f>
        <v>1.026</v>
      </c>
      <c r="K383" s="11"/>
      <c r="L383" s="11"/>
      <c r="M383" s="11"/>
      <c r="N383" s="11"/>
    </row>
    <row r="384" spans="1:14" x14ac:dyDescent="0.3">
      <c r="A384" s="11"/>
      <c r="B384" s="11"/>
      <c r="C384" s="11"/>
      <c r="D384" s="30"/>
      <c r="E384" s="10" t="s">
        <v>304</v>
      </c>
      <c r="F384" s="14">
        <v>1</v>
      </c>
      <c r="G384" s="15">
        <v>1.05</v>
      </c>
      <c r="H384" s="15">
        <v>0</v>
      </c>
      <c r="I384" s="15">
        <v>0.3</v>
      </c>
      <c r="J384" s="16">
        <f>OR(F384&lt;&gt;0,G384&lt;&gt;0,H384&lt;&gt;0,I384&lt;&gt;0)*(F384 + (F384 = 0))*(G384 + (G384 = 0))*(H384 + (H384 = 0))*(I384 + (I384 = 0))</f>
        <v>0.315</v>
      </c>
      <c r="K384" s="11"/>
      <c r="L384" s="11"/>
      <c r="M384" s="11"/>
      <c r="N384" s="11"/>
    </row>
    <row r="385" spans="1:14" x14ac:dyDescent="0.3">
      <c r="A385" s="11"/>
      <c r="B385" s="11"/>
      <c r="C385" s="11"/>
      <c r="D385" s="30"/>
      <c r="E385" s="10" t="s">
        <v>305</v>
      </c>
      <c r="F385" s="14">
        <v>1</v>
      </c>
      <c r="G385" s="15">
        <v>0.5</v>
      </c>
      <c r="H385" s="15">
        <v>0</v>
      </c>
      <c r="I385" s="15">
        <v>0.3</v>
      </c>
      <c r="J385" s="16">
        <f>OR(F385&lt;&gt;0,G385&lt;&gt;0,H385&lt;&gt;0,I385&lt;&gt;0)*(F385 + (F385 = 0))*(G385 + (G385 = 0))*(H385 + (H385 = 0))*(I385 + (I385 = 0))</f>
        <v>0.15</v>
      </c>
      <c r="K385" s="11"/>
      <c r="L385" s="11"/>
      <c r="M385" s="11"/>
      <c r="N385" s="11"/>
    </row>
    <row r="386" spans="1:14" x14ac:dyDescent="0.3">
      <c r="A386" s="11"/>
      <c r="B386" s="11"/>
      <c r="C386" s="11"/>
      <c r="D386" s="30"/>
      <c r="E386" s="10" t="s">
        <v>272</v>
      </c>
      <c r="F386" s="14">
        <v>1</v>
      </c>
      <c r="G386" s="15">
        <v>5.17</v>
      </c>
      <c r="H386" s="15">
        <v>0</v>
      </c>
      <c r="I386" s="15">
        <v>0.3</v>
      </c>
      <c r="J386" s="16">
        <f>OR(F386&lt;&gt;0,G386&lt;&gt;0,H386&lt;&gt;0,I386&lt;&gt;0)*(F386 + (F386 = 0))*(G386 + (G386 = 0))*(H386 + (H386 = 0))*(I386 + (I386 = 0))</f>
        <v>1.5509999999999999</v>
      </c>
      <c r="K386" s="11"/>
      <c r="L386" s="11"/>
      <c r="M386" s="11"/>
      <c r="N386" s="11"/>
    </row>
    <row r="387" spans="1:14" x14ac:dyDescent="0.3">
      <c r="A387" s="11"/>
      <c r="B387" s="11"/>
      <c r="C387" s="11"/>
      <c r="D387" s="30"/>
      <c r="E387" s="10" t="s">
        <v>16</v>
      </c>
      <c r="F387" s="14">
        <v>1</v>
      </c>
      <c r="G387" s="15">
        <v>2.21</v>
      </c>
      <c r="H387" s="15">
        <v>0</v>
      </c>
      <c r="I387" s="15">
        <v>0.3</v>
      </c>
      <c r="J387" s="16">
        <f>OR(F387&lt;&gt;0,G387&lt;&gt;0,H387&lt;&gt;0,I387&lt;&gt;0)*(F387 + (F387 = 0))*(G387 + (G387 = 0))*(H387 + (H387 = 0))*(I387 + (I387 = 0))</f>
        <v>0.66300000000000003</v>
      </c>
      <c r="K387" s="11"/>
      <c r="L387" s="11"/>
      <c r="M387" s="11"/>
      <c r="N387" s="11"/>
    </row>
    <row r="388" spans="1:14" x14ac:dyDescent="0.3">
      <c r="A388" s="11"/>
      <c r="B388" s="11"/>
      <c r="C388" s="11"/>
      <c r="D388" s="30"/>
      <c r="E388" s="10" t="s">
        <v>16</v>
      </c>
      <c r="F388" s="14">
        <v>1</v>
      </c>
      <c r="G388" s="15">
        <v>2.93</v>
      </c>
      <c r="H388" s="15">
        <v>0</v>
      </c>
      <c r="I388" s="15">
        <v>0.3</v>
      </c>
      <c r="J388" s="16">
        <f>OR(F388&lt;&gt;0,G388&lt;&gt;0,H388&lt;&gt;0,I388&lt;&gt;0)*(F388 + (F388 = 0))*(G388 + (G388 = 0))*(H388 + (H388 = 0))*(I388 + (I388 = 0))</f>
        <v>0.879</v>
      </c>
      <c r="K388" s="11"/>
      <c r="L388" s="11"/>
      <c r="M388" s="11"/>
      <c r="N388" s="11"/>
    </row>
    <row r="389" spans="1:14" x14ac:dyDescent="0.3">
      <c r="A389" s="11"/>
      <c r="B389" s="11"/>
      <c r="C389" s="11"/>
      <c r="D389" s="30"/>
      <c r="E389" s="10" t="s">
        <v>16</v>
      </c>
      <c r="F389" s="14">
        <v>1</v>
      </c>
      <c r="G389" s="15">
        <v>7.26</v>
      </c>
      <c r="H389" s="15">
        <v>0</v>
      </c>
      <c r="I389" s="15">
        <v>0.3</v>
      </c>
      <c r="J389" s="16">
        <f>OR(F389&lt;&gt;0,G389&lt;&gt;0,H389&lt;&gt;0,I389&lt;&gt;0)*(F389 + (F389 = 0))*(G389 + (G389 = 0))*(H389 + (H389 = 0))*(I389 + (I389 = 0))</f>
        <v>2.1779999999999999</v>
      </c>
      <c r="K389" s="11"/>
      <c r="L389" s="11"/>
      <c r="M389" s="11"/>
      <c r="N389" s="11"/>
    </row>
    <row r="390" spans="1:14" x14ac:dyDescent="0.3">
      <c r="A390" s="11"/>
      <c r="B390" s="11"/>
      <c r="C390" s="11"/>
      <c r="D390" s="30"/>
      <c r="E390" s="10" t="s">
        <v>16</v>
      </c>
      <c r="F390" s="14">
        <v>1</v>
      </c>
      <c r="G390" s="15">
        <v>1.3</v>
      </c>
      <c r="H390" s="15">
        <v>0</v>
      </c>
      <c r="I390" s="15">
        <v>0.3</v>
      </c>
      <c r="J390" s="16">
        <f>OR(F390&lt;&gt;0,G390&lt;&gt;0,H390&lt;&gt;0,I390&lt;&gt;0)*(F390 + (F390 = 0))*(G390 + (G390 = 0))*(H390 + (H390 = 0))*(I390 + (I390 = 0))</f>
        <v>0.39</v>
      </c>
      <c r="K390" s="11"/>
      <c r="L390" s="11"/>
      <c r="M390" s="11"/>
      <c r="N390" s="11"/>
    </row>
    <row r="391" spans="1:14" x14ac:dyDescent="0.3">
      <c r="A391" s="11"/>
      <c r="B391" s="11"/>
      <c r="C391" s="11"/>
      <c r="D391" s="30"/>
      <c r="E391" s="10" t="s">
        <v>306</v>
      </c>
      <c r="F391" s="14">
        <v>1</v>
      </c>
      <c r="G391" s="15">
        <v>1.55</v>
      </c>
      <c r="H391" s="15">
        <v>0</v>
      </c>
      <c r="I391" s="15">
        <v>0.3</v>
      </c>
      <c r="J391" s="16">
        <f>OR(F391&lt;&gt;0,G391&lt;&gt;0,H391&lt;&gt;0,I391&lt;&gt;0)*(F391 + (F391 = 0))*(G391 + (G391 = 0))*(H391 + (H391 = 0))*(I391 + (I391 = 0))</f>
        <v>0.46500000000000002</v>
      </c>
      <c r="K391" s="11"/>
      <c r="L391" s="11"/>
      <c r="M391" s="11"/>
      <c r="N391" s="11"/>
    </row>
    <row r="392" spans="1:14" x14ac:dyDescent="0.3">
      <c r="A392" s="11"/>
      <c r="B392" s="11"/>
      <c r="C392" s="11"/>
      <c r="D392" s="30"/>
      <c r="E392" s="10" t="s">
        <v>273</v>
      </c>
      <c r="F392" s="14">
        <v>1</v>
      </c>
      <c r="G392" s="15">
        <v>1.85</v>
      </c>
      <c r="H392" s="15">
        <v>0</v>
      </c>
      <c r="I392" s="15">
        <v>0.3</v>
      </c>
      <c r="J392" s="16">
        <f>OR(F392&lt;&gt;0,G392&lt;&gt;0,H392&lt;&gt;0,I392&lt;&gt;0)*(F392 + (F392 = 0))*(G392 + (G392 = 0))*(H392 + (H392 = 0))*(I392 + (I392 = 0))</f>
        <v>0.55500000000000005</v>
      </c>
      <c r="K392" s="11"/>
      <c r="L392" s="11"/>
      <c r="M392" s="11"/>
      <c r="N392" s="11"/>
    </row>
    <row r="393" spans="1:14" x14ac:dyDescent="0.3">
      <c r="A393" s="11"/>
      <c r="B393" s="11"/>
      <c r="C393" s="11"/>
      <c r="D393" s="30"/>
      <c r="E393" s="10" t="s">
        <v>16</v>
      </c>
      <c r="F393" s="14">
        <v>1</v>
      </c>
      <c r="G393" s="15">
        <v>0.47</v>
      </c>
      <c r="H393" s="15">
        <v>0</v>
      </c>
      <c r="I393" s="15">
        <v>0.3</v>
      </c>
      <c r="J393" s="16">
        <f>OR(F393&lt;&gt;0,G393&lt;&gt;0,H393&lt;&gt;0,I393&lt;&gt;0)*(F393 + (F393 = 0))*(G393 + (G393 = 0))*(H393 + (H393 = 0))*(I393 + (I393 = 0))</f>
        <v>0.14099999999999999</v>
      </c>
      <c r="K393" s="11"/>
      <c r="L393" s="11"/>
      <c r="M393" s="11"/>
      <c r="N393" s="11"/>
    </row>
    <row r="394" spans="1:14" x14ac:dyDescent="0.3">
      <c r="A394" s="11"/>
      <c r="B394" s="11"/>
      <c r="C394" s="11"/>
      <c r="D394" s="30"/>
      <c r="E394" s="10" t="s">
        <v>307</v>
      </c>
      <c r="F394" s="14">
        <v>1</v>
      </c>
      <c r="G394" s="15">
        <v>1.55</v>
      </c>
      <c r="H394" s="15">
        <v>0</v>
      </c>
      <c r="I394" s="15">
        <v>0.3</v>
      </c>
      <c r="J394" s="16">
        <f>OR(F394&lt;&gt;0,G394&lt;&gt;0,H394&lt;&gt;0,I394&lt;&gt;0)*(F394 + (F394 = 0))*(G394 + (G394 = 0))*(H394 + (H394 = 0))*(I394 + (I394 = 0))</f>
        <v>0.46500000000000002</v>
      </c>
      <c r="K394" s="11"/>
      <c r="L394" s="11"/>
      <c r="M394" s="11"/>
      <c r="N394" s="11"/>
    </row>
    <row r="395" spans="1:14" x14ac:dyDescent="0.3">
      <c r="A395" s="11"/>
      <c r="B395" s="11"/>
      <c r="C395" s="11"/>
      <c r="D395" s="30"/>
      <c r="E395" s="10" t="s">
        <v>275</v>
      </c>
      <c r="F395" s="14">
        <v>1</v>
      </c>
      <c r="G395" s="15">
        <v>1.56</v>
      </c>
      <c r="H395" s="15">
        <v>0</v>
      </c>
      <c r="I395" s="15">
        <v>0.3</v>
      </c>
      <c r="J395" s="16">
        <f>OR(F395&lt;&gt;0,G395&lt;&gt;0,H395&lt;&gt;0,I395&lt;&gt;0)*(F395 + (F395 = 0))*(G395 + (G395 = 0))*(H395 + (H395 = 0))*(I395 + (I395 = 0))</f>
        <v>0.46800000000000003</v>
      </c>
      <c r="K395" s="11"/>
      <c r="L395" s="11"/>
      <c r="M395" s="11"/>
      <c r="N395" s="11"/>
    </row>
    <row r="396" spans="1:14" x14ac:dyDescent="0.3">
      <c r="A396" s="11"/>
      <c r="B396" s="11"/>
      <c r="C396" s="11"/>
      <c r="D396" s="30"/>
      <c r="E396" s="10" t="s">
        <v>16</v>
      </c>
      <c r="F396" s="14">
        <v>1</v>
      </c>
      <c r="G396" s="15">
        <v>2.63</v>
      </c>
      <c r="H396" s="15">
        <v>0</v>
      </c>
      <c r="I396" s="15">
        <v>0.3</v>
      </c>
      <c r="J396" s="16">
        <f>OR(F396&lt;&gt;0,G396&lt;&gt;0,H396&lt;&gt;0,I396&lt;&gt;0)*(F396 + (F396 = 0))*(G396 + (G396 = 0))*(H396 + (H396 = 0))*(I396 + (I396 = 0))</f>
        <v>0.78900000000000003</v>
      </c>
      <c r="K396" s="11"/>
      <c r="L396" s="11"/>
      <c r="M396" s="11"/>
      <c r="N396" s="11"/>
    </row>
    <row r="397" spans="1:14" x14ac:dyDescent="0.3">
      <c r="A397" s="11"/>
      <c r="B397" s="11"/>
      <c r="C397" s="11"/>
      <c r="D397" s="30"/>
      <c r="E397" s="10" t="s">
        <v>16</v>
      </c>
      <c r="F397" s="14">
        <v>1</v>
      </c>
      <c r="G397" s="15">
        <v>2.1800000000000002</v>
      </c>
      <c r="H397" s="15">
        <v>0</v>
      </c>
      <c r="I397" s="15">
        <v>0.3</v>
      </c>
      <c r="J397" s="16">
        <f>OR(F397&lt;&gt;0,G397&lt;&gt;0,H397&lt;&gt;0,I397&lt;&gt;0)*(F397 + (F397 = 0))*(G397 + (G397 = 0))*(H397 + (H397 = 0))*(I397 + (I397 = 0))</f>
        <v>0.65400000000000003</v>
      </c>
      <c r="K397" s="11"/>
      <c r="L397" s="11"/>
      <c r="M397" s="11"/>
      <c r="N397" s="11"/>
    </row>
    <row r="398" spans="1:14" x14ac:dyDescent="0.3">
      <c r="A398" s="11"/>
      <c r="B398" s="11"/>
      <c r="C398" s="11"/>
      <c r="D398" s="30"/>
      <c r="E398" s="10" t="s">
        <v>16</v>
      </c>
      <c r="F398" s="14">
        <v>1</v>
      </c>
      <c r="G398" s="15">
        <v>5.29</v>
      </c>
      <c r="H398" s="15">
        <v>0</v>
      </c>
      <c r="I398" s="15">
        <v>0.3</v>
      </c>
      <c r="J398" s="16">
        <f>OR(F398&lt;&gt;0,G398&lt;&gt;0,H398&lt;&gt;0,I398&lt;&gt;0)*(F398 + (F398 = 0))*(G398 + (G398 = 0))*(H398 + (H398 = 0))*(I398 + (I398 = 0))</f>
        <v>1.587</v>
      </c>
      <c r="K398" s="11"/>
      <c r="L398" s="11"/>
      <c r="M398" s="11"/>
      <c r="N398" s="11"/>
    </row>
    <row r="399" spans="1:14" x14ac:dyDescent="0.3">
      <c r="A399" s="11"/>
      <c r="B399" s="11"/>
      <c r="C399" s="11"/>
      <c r="D399" s="30"/>
      <c r="E399" s="10" t="s">
        <v>308</v>
      </c>
      <c r="F399" s="14">
        <v>1</v>
      </c>
      <c r="G399" s="15">
        <v>1.55</v>
      </c>
      <c r="H399" s="15">
        <v>0</v>
      </c>
      <c r="I399" s="15">
        <v>0.3</v>
      </c>
      <c r="J399" s="16">
        <f>OR(F399&lt;&gt;0,G399&lt;&gt;0,H399&lt;&gt;0,I399&lt;&gt;0)*(F399 + (F399 = 0))*(G399 + (G399 = 0))*(H399 + (H399 = 0))*(I399 + (I399 = 0))</f>
        <v>0.46500000000000002</v>
      </c>
      <c r="K399" s="11"/>
      <c r="L399" s="11"/>
      <c r="M399" s="11"/>
      <c r="N399" s="11"/>
    </row>
    <row r="400" spans="1:14" x14ac:dyDescent="0.3">
      <c r="A400" s="11"/>
      <c r="B400" s="11"/>
      <c r="C400" s="11"/>
      <c r="D400" s="30"/>
      <c r="E400" s="10" t="s">
        <v>276</v>
      </c>
      <c r="F400" s="14">
        <v>1</v>
      </c>
      <c r="G400" s="15">
        <v>1.7</v>
      </c>
      <c r="H400" s="15">
        <v>0</v>
      </c>
      <c r="I400" s="15">
        <v>0.3</v>
      </c>
      <c r="J400" s="16">
        <f>OR(F400&lt;&gt;0,G400&lt;&gt;0,H400&lt;&gt;0,I400&lt;&gt;0)*(F400 + (F400 = 0))*(G400 + (G400 = 0))*(H400 + (H400 = 0))*(I400 + (I400 = 0))</f>
        <v>0.51</v>
      </c>
      <c r="K400" s="11"/>
      <c r="L400" s="11"/>
      <c r="M400" s="11"/>
      <c r="N400" s="11"/>
    </row>
    <row r="401" spans="1:14" x14ac:dyDescent="0.3">
      <c r="A401" s="11"/>
      <c r="B401" s="11"/>
      <c r="C401" s="11"/>
      <c r="D401" s="30"/>
      <c r="E401" s="10" t="s">
        <v>16</v>
      </c>
      <c r="F401" s="14">
        <v>1</v>
      </c>
      <c r="G401" s="15">
        <v>0.99</v>
      </c>
      <c r="H401" s="15">
        <v>0</v>
      </c>
      <c r="I401" s="15">
        <v>0.3</v>
      </c>
      <c r="J401" s="16">
        <f>OR(F401&lt;&gt;0,G401&lt;&gt;0,H401&lt;&gt;0,I401&lt;&gt;0)*(F401 + (F401 = 0))*(G401 + (G401 = 0))*(H401 + (H401 = 0))*(I401 + (I401 = 0))</f>
        <v>0.29699999999999999</v>
      </c>
      <c r="K401" s="11"/>
      <c r="L401" s="11"/>
      <c r="M401" s="11"/>
      <c r="N401" s="11"/>
    </row>
    <row r="402" spans="1:14" x14ac:dyDescent="0.3">
      <c r="A402" s="11"/>
      <c r="B402" s="11"/>
      <c r="C402" s="11"/>
      <c r="D402" s="30"/>
      <c r="E402" s="10" t="s">
        <v>16</v>
      </c>
      <c r="F402" s="14">
        <v>1</v>
      </c>
      <c r="G402" s="15">
        <v>1.59</v>
      </c>
      <c r="H402" s="15">
        <v>0</v>
      </c>
      <c r="I402" s="15">
        <v>0.3</v>
      </c>
      <c r="J402" s="16">
        <f>OR(F402&lt;&gt;0,G402&lt;&gt;0,H402&lt;&gt;0,I402&lt;&gt;0)*(F402 + (F402 = 0))*(G402 + (G402 = 0))*(H402 + (H402 = 0))*(I402 + (I402 = 0))</f>
        <v>0.47699999999999998</v>
      </c>
      <c r="K402" s="11"/>
      <c r="L402" s="11"/>
      <c r="M402" s="11"/>
      <c r="N402" s="11"/>
    </row>
    <row r="403" spans="1:14" x14ac:dyDescent="0.3">
      <c r="A403" s="11"/>
      <c r="B403" s="11"/>
      <c r="C403" s="11"/>
      <c r="D403" s="30"/>
      <c r="E403" s="10" t="s">
        <v>309</v>
      </c>
      <c r="F403" s="14">
        <v>1</v>
      </c>
      <c r="G403" s="15">
        <v>1.55</v>
      </c>
      <c r="H403" s="15">
        <v>0</v>
      </c>
      <c r="I403" s="15">
        <v>0.3</v>
      </c>
      <c r="J403" s="16">
        <f>OR(F403&lt;&gt;0,G403&lt;&gt;0,H403&lt;&gt;0,I403&lt;&gt;0)*(F403 + (F403 = 0))*(G403 + (G403 = 0))*(H403 + (H403 = 0))*(I403 + (I403 = 0))</f>
        <v>0.46500000000000002</v>
      </c>
      <c r="K403" s="11"/>
      <c r="L403" s="11"/>
      <c r="M403" s="11"/>
      <c r="N403" s="11"/>
    </row>
    <row r="404" spans="1:14" x14ac:dyDescent="0.3">
      <c r="A404" s="11"/>
      <c r="B404" s="11"/>
      <c r="C404" s="11"/>
      <c r="D404" s="30"/>
      <c r="E404" s="10" t="s">
        <v>310</v>
      </c>
      <c r="F404" s="14">
        <v>2</v>
      </c>
      <c r="G404" s="15">
        <v>19</v>
      </c>
      <c r="H404" s="15">
        <v>0</v>
      </c>
      <c r="I404" s="15">
        <v>0.3</v>
      </c>
      <c r="J404" s="16">
        <f>OR(F404&lt;&gt;0,G404&lt;&gt;0,H404&lt;&gt;0,I404&lt;&gt;0)*(F404 + (F404 = 0))*(G404 + (G404 = 0))*(H404 + (H404 = 0))*(I404 + (I404 = 0))</f>
        <v>11.4</v>
      </c>
      <c r="K404" s="11"/>
      <c r="L404" s="11"/>
      <c r="M404" s="11"/>
      <c r="N404" s="11"/>
    </row>
    <row r="405" spans="1:14" x14ac:dyDescent="0.3">
      <c r="A405" s="11"/>
      <c r="B405" s="11"/>
      <c r="C405" s="11"/>
      <c r="D405" s="30"/>
      <c r="E405" s="10" t="s">
        <v>16</v>
      </c>
      <c r="F405" s="14">
        <v>2</v>
      </c>
      <c r="G405" s="15">
        <v>21.1</v>
      </c>
      <c r="H405" s="15">
        <v>0</v>
      </c>
      <c r="I405" s="15">
        <v>0.3</v>
      </c>
      <c r="J405" s="16">
        <f>OR(F405&lt;&gt;0,G405&lt;&gt;0,H405&lt;&gt;0,I405&lt;&gt;0)*(F405 + (F405 = 0))*(G405 + (G405 = 0))*(H405 + (H405 = 0))*(I405 + (I405 = 0))</f>
        <v>12.66</v>
      </c>
      <c r="K405" s="11"/>
      <c r="L405" s="11"/>
      <c r="M405" s="11"/>
      <c r="N405" s="11"/>
    </row>
    <row r="406" spans="1:14" x14ac:dyDescent="0.3">
      <c r="A406" s="11"/>
      <c r="B406" s="11"/>
      <c r="C406" s="11"/>
      <c r="D406" s="30"/>
      <c r="E406" s="10" t="s">
        <v>16</v>
      </c>
      <c r="F406" s="14">
        <v>2</v>
      </c>
      <c r="G406" s="15">
        <v>8</v>
      </c>
      <c r="H406" s="15">
        <v>0</v>
      </c>
      <c r="I406" s="15">
        <v>0.3</v>
      </c>
      <c r="J406" s="16">
        <f>OR(F406&lt;&gt;0,G406&lt;&gt;0,H406&lt;&gt;0,I406&lt;&gt;0)*(F406 + (F406 = 0))*(G406 + (G406 = 0))*(H406 + (H406 = 0))*(I406 + (I406 = 0))</f>
        <v>4.8</v>
      </c>
      <c r="K406" s="11"/>
      <c r="L406" s="11"/>
      <c r="M406" s="11"/>
      <c r="N406" s="11"/>
    </row>
    <row r="407" spans="1:14" x14ac:dyDescent="0.3">
      <c r="A407" s="11"/>
      <c r="B407" s="11"/>
      <c r="C407" s="11"/>
      <c r="D407" s="30"/>
      <c r="E407" s="11"/>
      <c r="F407" s="11"/>
      <c r="G407" s="11"/>
      <c r="H407" s="11"/>
      <c r="I407" s="11"/>
      <c r="J407" s="17" t="s">
        <v>181</v>
      </c>
      <c r="K407" s="18">
        <f>SUM(J359:J406)</f>
        <v>96.86</v>
      </c>
      <c r="L407" s="19">
        <v>31.71</v>
      </c>
      <c r="M407" s="34">
        <f>ROUND(L407*1.06,2)</f>
        <v>33.61</v>
      </c>
      <c r="N407" s="18">
        <f>ROUND(K407*M407,2)</f>
        <v>3255.46</v>
      </c>
    </row>
    <row r="408" spans="1:14" ht="1.05" customHeight="1" x14ac:dyDescent="0.3">
      <c r="A408" s="20"/>
      <c r="B408" s="20"/>
      <c r="C408" s="20"/>
      <c r="D408" s="31"/>
      <c r="E408" s="20"/>
      <c r="F408" s="20"/>
      <c r="G408" s="20"/>
      <c r="H408" s="20"/>
      <c r="I408" s="20"/>
      <c r="J408" s="20"/>
      <c r="K408" s="20"/>
      <c r="L408" s="20"/>
      <c r="M408" s="20"/>
      <c r="N408" s="20"/>
    </row>
    <row r="409" spans="1:14" ht="21.6" x14ac:dyDescent="0.3">
      <c r="A409" s="9" t="s">
        <v>182</v>
      </c>
      <c r="B409" s="10" t="s">
        <v>19</v>
      </c>
      <c r="C409" s="10" t="s">
        <v>38</v>
      </c>
      <c r="D409" s="13" t="s">
        <v>183</v>
      </c>
      <c r="E409" s="11"/>
      <c r="F409" s="11"/>
      <c r="G409" s="11"/>
      <c r="H409" s="11"/>
      <c r="I409" s="11"/>
      <c r="J409" s="11"/>
      <c r="K409" s="12">
        <f>K447</f>
        <v>215.88</v>
      </c>
      <c r="L409" s="12">
        <f>L447</f>
        <v>30.51</v>
      </c>
      <c r="M409" s="34">
        <f>ROUND(L409*1.06,2)</f>
        <v>32.340000000000003</v>
      </c>
      <c r="N409" s="12">
        <f>N447</f>
        <v>6981.56</v>
      </c>
    </row>
    <row r="410" spans="1:14" ht="64.8" x14ac:dyDescent="0.3">
      <c r="A410" s="11"/>
      <c r="B410" s="11"/>
      <c r="C410" s="11"/>
      <c r="D410" s="13" t="s">
        <v>184</v>
      </c>
      <c r="E410" s="11"/>
      <c r="F410" s="11"/>
      <c r="G410" s="11"/>
      <c r="H410" s="11"/>
      <c r="I410" s="11"/>
      <c r="J410" s="11"/>
      <c r="K410" s="11"/>
      <c r="L410" s="11"/>
      <c r="M410" s="11"/>
      <c r="N410" s="11"/>
    </row>
    <row r="411" spans="1:14" x14ac:dyDescent="0.3">
      <c r="A411" s="11"/>
      <c r="B411" s="11"/>
      <c r="C411" s="11"/>
      <c r="D411" s="30"/>
      <c r="E411" s="10" t="s">
        <v>291</v>
      </c>
      <c r="F411" s="14"/>
      <c r="G411" s="15"/>
      <c r="H411" s="15"/>
      <c r="I411" s="15"/>
      <c r="J411" s="16">
        <f>OR(F411&lt;&gt;0,G411&lt;&gt;0,H411&lt;&gt;0,I411&lt;&gt;0)*(F411 + (F411 = 0))*(G411 + (G411 = 0))*(H411 + (H411 = 0))*(I411 + (I411 = 0))</f>
        <v>0</v>
      </c>
      <c r="K411" s="11"/>
      <c r="L411" s="11"/>
      <c r="M411" s="11"/>
      <c r="N411" s="11"/>
    </row>
    <row r="412" spans="1:14" x14ac:dyDescent="0.3">
      <c r="A412" s="11"/>
      <c r="B412" s="11"/>
      <c r="C412" s="11"/>
      <c r="D412" s="30"/>
      <c r="E412" s="10" t="s">
        <v>292</v>
      </c>
      <c r="F412" s="14">
        <v>2</v>
      </c>
      <c r="G412" s="15">
        <v>1.07</v>
      </c>
      <c r="H412" s="15">
        <v>0</v>
      </c>
      <c r="I412" s="15">
        <v>2.5</v>
      </c>
      <c r="J412" s="16">
        <f>OR(F412&lt;&gt;0,G412&lt;&gt;0,H412&lt;&gt;0,I412&lt;&gt;0)*(F412 + (F412 = 0))*(G412 + (G412 = 0))*(H412 + (H412 = 0))*(I412 + (I412 = 0))</f>
        <v>5.35</v>
      </c>
      <c r="K412" s="11"/>
      <c r="L412" s="11"/>
      <c r="M412" s="11"/>
      <c r="N412" s="11"/>
    </row>
    <row r="413" spans="1:14" x14ac:dyDescent="0.3">
      <c r="A413" s="11"/>
      <c r="B413" s="11"/>
      <c r="C413" s="11"/>
      <c r="D413" s="30"/>
      <c r="E413" s="10" t="s">
        <v>16</v>
      </c>
      <c r="F413" s="14">
        <v>2</v>
      </c>
      <c r="G413" s="15">
        <v>4.0999999999999996</v>
      </c>
      <c r="H413" s="15">
        <v>0</v>
      </c>
      <c r="I413" s="15">
        <v>2.5</v>
      </c>
      <c r="J413" s="16">
        <f>OR(F413&lt;&gt;0,G413&lt;&gt;0,H413&lt;&gt;0,I413&lt;&gt;0)*(F413 + (F413 = 0))*(G413 + (G413 = 0))*(H413 + (H413 = 0))*(I413 + (I413 = 0))</f>
        <v>20.5</v>
      </c>
      <c r="K413" s="11"/>
      <c r="L413" s="11"/>
      <c r="M413" s="11"/>
      <c r="N413" s="11"/>
    </row>
    <row r="414" spans="1:14" x14ac:dyDescent="0.3">
      <c r="A414" s="11"/>
      <c r="B414" s="11"/>
      <c r="C414" s="11"/>
      <c r="D414" s="30"/>
      <c r="E414" s="10" t="s">
        <v>16</v>
      </c>
      <c r="F414" s="14">
        <v>2</v>
      </c>
      <c r="G414" s="15">
        <v>2.67</v>
      </c>
      <c r="H414" s="15">
        <v>0</v>
      </c>
      <c r="I414" s="15">
        <v>2</v>
      </c>
      <c r="J414" s="16">
        <f>OR(F414&lt;&gt;0,G414&lt;&gt;0,H414&lt;&gt;0,I414&lt;&gt;0)*(F414 + (F414 = 0))*(G414 + (G414 = 0))*(H414 + (H414 = 0))*(I414 + (I414 = 0))</f>
        <v>10.68</v>
      </c>
      <c r="K414" s="11"/>
      <c r="L414" s="11"/>
      <c r="M414" s="11"/>
      <c r="N414" s="11"/>
    </row>
    <row r="415" spans="1:14" x14ac:dyDescent="0.3">
      <c r="A415" s="11"/>
      <c r="B415" s="11"/>
      <c r="C415" s="11"/>
      <c r="D415" s="30"/>
      <c r="E415" s="10" t="s">
        <v>267</v>
      </c>
      <c r="F415" s="14">
        <v>2</v>
      </c>
      <c r="G415" s="15">
        <v>3.35</v>
      </c>
      <c r="H415" s="15">
        <v>0</v>
      </c>
      <c r="I415" s="15">
        <v>2.5</v>
      </c>
      <c r="J415" s="16">
        <f>OR(F415&lt;&gt;0,G415&lt;&gt;0,H415&lt;&gt;0,I415&lt;&gt;0)*(F415 + (F415 = 0))*(G415 + (G415 = 0))*(H415 + (H415 = 0))*(I415 + (I415 = 0))</f>
        <v>16.75</v>
      </c>
      <c r="K415" s="11"/>
      <c r="L415" s="11"/>
      <c r="M415" s="11"/>
      <c r="N415" s="11"/>
    </row>
    <row r="416" spans="1:14" x14ac:dyDescent="0.3">
      <c r="A416" s="11"/>
      <c r="B416" s="11"/>
      <c r="C416" s="11"/>
      <c r="D416" s="30"/>
      <c r="E416" s="10" t="s">
        <v>16</v>
      </c>
      <c r="F416" s="14">
        <v>2</v>
      </c>
      <c r="G416" s="15">
        <v>2.58</v>
      </c>
      <c r="H416" s="15">
        <v>0</v>
      </c>
      <c r="I416" s="15">
        <v>2</v>
      </c>
      <c r="J416" s="16">
        <f>OR(F416&lt;&gt;0,G416&lt;&gt;0,H416&lt;&gt;0,I416&lt;&gt;0)*(F416 + (F416 = 0))*(G416 + (G416 = 0))*(H416 + (H416 = 0))*(I416 + (I416 = 0))</f>
        <v>10.32</v>
      </c>
      <c r="K416" s="11"/>
      <c r="L416" s="11"/>
      <c r="M416" s="11"/>
      <c r="N416" s="11"/>
    </row>
    <row r="417" spans="1:14" x14ac:dyDescent="0.3">
      <c r="A417" s="11"/>
      <c r="B417" s="11"/>
      <c r="C417" s="11"/>
      <c r="D417" s="30"/>
      <c r="E417" s="10" t="s">
        <v>269</v>
      </c>
      <c r="F417" s="14">
        <v>2</v>
      </c>
      <c r="G417" s="15">
        <v>3.8</v>
      </c>
      <c r="H417" s="15">
        <v>0</v>
      </c>
      <c r="I417" s="15">
        <v>2</v>
      </c>
      <c r="J417" s="16">
        <f>OR(F417&lt;&gt;0,G417&lt;&gt;0,H417&lt;&gt;0,I417&lt;&gt;0)*(F417 + (F417 = 0))*(G417 + (G417 = 0))*(H417 + (H417 = 0))*(I417 + (I417 = 0))</f>
        <v>15.2</v>
      </c>
      <c r="K417" s="11"/>
      <c r="L417" s="11"/>
      <c r="M417" s="11"/>
      <c r="N417" s="11"/>
    </row>
    <row r="418" spans="1:14" x14ac:dyDescent="0.3">
      <c r="A418" s="11"/>
      <c r="B418" s="11"/>
      <c r="C418" s="11"/>
      <c r="D418" s="30"/>
      <c r="E418" s="10" t="s">
        <v>16</v>
      </c>
      <c r="F418" s="14">
        <v>2</v>
      </c>
      <c r="G418" s="15">
        <v>3.2</v>
      </c>
      <c r="H418" s="15">
        <v>0</v>
      </c>
      <c r="I418" s="15">
        <v>2</v>
      </c>
      <c r="J418" s="16">
        <f>OR(F418&lt;&gt;0,G418&lt;&gt;0,H418&lt;&gt;0,I418&lt;&gt;0)*(F418 + (F418 = 0))*(G418 + (G418 = 0))*(H418 + (H418 = 0))*(I418 + (I418 = 0))</f>
        <v>12.8</v>
      </c>
      <c r="K418" s="11"/>
      <c r="L418" s="11"/>
      <c r="M418" s="11"/>
      <c r="N418" s="11"/>
    </row>
    <row r="419" spans="1:14" x14ac:dyDescent="0.3">
      <c r="A419" s="11"/>
      <c r="B419" s="11"/>
      <c r="C419" s="11"/>
      <c r="D419" s="30"/>
      <c r="E419" s="10" t="s">
        <v>270</v>
      </c>
      <c r="F419" s="14">
        <v>2</v>
      </c>
      <c r="G419" s="15">
        <v>1.59</v>
      </c>
      <c r="H419" s="15">
        <v>0</v>
      </c>
      <c r="I419" s="15">
        <v>2</v>
      </c>
      <c r="J419" s="16">
        <f>OR(F419&lt;&gt;0,G419&lt;&gt;0,H419&lt;&gt;0,I419&lt;&gt;0)*(F419 + (F419 = 0))*(G419 + (G419 = 0))*(H419 + (H419 = 0))*(I419 + (I419 = 0))</f>
        <v>6.36</v>
      </c>
      <c r="K419" s="11"/>
      <c r="L419" s="11"/>
      <c r="M419" s="11"/>
      <c r="N419" s="11"/>
    </row>
    <row r="420" spans="1:14" x14ac:dyDescent="0.3">
      <c r="A420" s="11"/>
      <c r="B420" s="11"/>
      <c r="C420" s="11"/>
      <c r="D420" s="30"/>
      <c r="E420" s="10" t="s">
        <v>16</v>
      </c>
      <c r="F420" s="14">
        <v>2</v>
      </c>
      <c r="G420" s="15">
        <v>3.04</v>
      </c>
      <c r="H420" s="15">
        <v>0</v>
      </c>
      <c r="I420" s="15">
        <v>2</v>
      </c>
      <c r="J420" s="16">
        <f>OR(F420&lt;&gt;0,G420&lt;&gt;0,H420&lt;&gt;0,I420&lt;&gt;0)*(F420 + (F420 = 0))*(G420 + (G420 = 0))*(H420 + (H420 = 0))*(I420 + (I420 = 0))</f>
        <v>12.16</v>
      </c>
      <c r="K420" s="11"/>
      <c r="L420" s="11"/>
      <c r="M420" s="11"/>
      <c r="N420" s="11"/>
    </row>
    <row r="421" spans="1:14" x14ac:dyDescent="0.3">
      <c r="A421" s="11"/>
      <c r="B421" s="11"/>
      <c r="C421" s="11"/>
      <c r="D421" s="30"/>
      <c r="E421" s="10" t="s">
        <v>16</v>
      </c>
      <c r="F421" s="14">
        <v>2</v>
      </c>
      <c r="G421" s="15">
        <v>0.9</v>
      </c>
      <c r="H421" s="15">
        <v>0</v>
      </c>
      <c r="I421" s="15">
        <v>1</v>
      </c>
      <c r="J421" s="16">
        <f>OR(F421&lt;&gt;0,G421&lt;&gt;0,H421&lt;&gt;0,I421&lt;&gt;0)*(F421 + (F421 = 0))*(G421 + (G421 = 0))*(H421 + (H421 = 0))*(I421 + (I421 = 0))</f>
        <v>1.8</v>
      </c>
      <c r="K421" s="11"/>
      <c r="L421" s="11"/>
      <c r="M421" s="11"/>
      <c r="N421" s="11"/>
    </row>
    <row r="422" spans="1:14" x14ac:dyDescent="0.3">
      <c r="A422" s="11"/>
      <c r="B422" s="11"/>
      <c r="C422" s="11"/>
      <c r="D422" s="30"/>
      <c r="E422" s="10" t="s">
        <v>272</v>
      </c>
      <c r="F422" s="14">
        <v>2</v>
      </c>
      <c r="G422" s="15">
        <v>2.85</v>
      </c>
      <c r="H422" s="15">
        <v>0</v>
      </c>
      <c r="I422" s="15">
        <v>2.5</v>
      </c>
      <c r="J422" s="16">
        <f>OR(F422&lt;&gt;0,G422&lt;&gt;0,H422&lt;&gt;0,I422&lt;&gt;0)*(F422 + (F422 = 0))*(G422 + (G422 = 0))*(H422 + (H422 = 0))*(I422 + (I422 = 0))</f>
        <v>14.25</v>
      </c>
      <c r="K422" s="11"/>
      <c r="L422" s="11"/>
      <c r="M422" s="11"/>
      <c r="N422" s="11"/>
    </row>
    <row r="423" spans="1:14" x14ac:dyDescent="0.3">
      <c r="A423" s="11"/>
      <c r="B423" s="11"/>
      <c r="C423" s="11"/>
      <c r="D423" s="30"/>
      <c r="E423" s="10" t="s">
        <v>16</v>
      </c>
      <c r="F423" s="14">
        <v>2</v>
      </c>
      <c r="G423" s="15">
        <v>2.21</v>
      </c>
      <c r="H423" s="15">
        <v>0</v>
      </c>
      <c r="I423" s="15">
        <v>2</v>
      </c>
      <c r="J423" s="16">
        <f>OR(F423&lt;&gt;0,G423&lt;&gt;0,H423&lt;&gt;0,I423&lt;&gt;0)*(F423 + (F423 = 0))*(G423 + (G423 = 0))*(H423 + (H423 = 0))*(I423 + (I423 = 0))</f>
        <v>8.84</v>
      </c>
      <c r="K423" s="11"/>
      <c r="L423" s="11"/>
      <c r="M423" s="11"/>
      <c r="N423" s="11"/>
    </row>
    <row r="424" spans="1:14" x14ac:dyDescent="0.3">
      <c r="A424" s="11"/>
      <c r="B424" s="11"/>
      <c r="C424" s="11"/>
      <c r="D424" s="30"/>
      <c r="E424" s="10" t="s">
        <v>16</v>
      </c>
      <c r="F424" s="14">
        <v>2</v>
      </c>
      <c r="G424" s="15">
        <v>5.17</v>
      </c>
      <c r="H424" s="15">
        <v>0</v>
      </c>
      <c r="I424" s="15">
        <v>2</v>
      </c>
      <c r="J424" s="16">
        <f>OR(F424&lt;&gt;0,G424&lt;&gt;0,H424&lt;&gt;0,I424&lt;&gt;0)*(F424 + (F424 = 0))*(G424 + (G424 = 0))*(H424 + (H424 = 0))*(I424 + (I424 = 0))</f>
        <v>20.68</v>
      </c>
      <c r="K424" s="11"/>
      <c r="L424" s="11"/>
      <c r="M424" s="11"/>
      <c r="N424" s="11"/>
    </row>
    <row r="425" spans="1:14" x14ac:dyDescent="0.3">
      <c r="A425" s="11"/>
      <c r="B425" s="11"/>
      <c r="C425" s="11"/>
      <c r="D425" s="30"/>
      <c r="E425" s="10" t="s">
        <v>273</v>
      </c>
      <c r="F425" s="14">
        <v>2</v>
      </c>
      <c r="G425" s="15">
        <v>1.85</v>
      </c>
      <c r="H425" s="15">
        <v>0</v>
      </c>
      <c r="I425" s="15">
        <v>2.5</v>
      </c>
      <c r="J425" s="16">
        <f>OR(F425&lt;&gt;0,G425&lt;&gt;0,H425&lt;&gt;0,I425&lt;&gt;0)*(F425 + (F425 = 0))*(G425 + (G425 = 0))*(H425 + (H425 = 0))*(I425 + (I425 = 0))</f>
        <v>9.25</v>
      </c>
      <c r="K425" s="11"/>
      <c r="L425" s="11"/>
      <c r="M425" s="11"/>
      <c r="N425" s="11"/>
    </row>
    <row r="426" spans="1:14" x14ac:dyDescent="0.3">
      <c r="A426" s="11"/>
      <c r="B426" s="11"/>
      <c r="C426" s="11"/>
      <c r="D426" s="30"/>
      <c r="E426" s="10" t="s">
        <v>275</v>
      </c>
      <c r="F426" s="14">
        <v>2</v>
      </c>
      <c r="G426" s="15">
        <v>2.1800000000000002</v>
      </c>
      <c r="H426" s="15">
        <v>0</v>
      </c>
      <c r="I426" s="15">
        <v>2.5</v>
      </c>
      <c r="J426" s="16">
        <f>OR(F426&lt;&gt;0,G426&lt;&gt;0,H426&lt;&gt;0,I426&lt;&gt;0)*(F426 + (F426 = 0))*(G426 + (G426 = 0))*(H426 + (H426 = 0))*(I426 + (I426 = 0))</f>
        <v>10.9</v>
      </c>
      <c r="K426" s="11"/>
      <c r="L426" s="11"/>
      <c r="M426" s="11"/>
      <c r="N426" s="11"/>
    </row>
    <row r="427" spans="1:14" x14ac:dyDescent="0.3">
      <c r="A427" s="11"/>
      <c r="B427" s="11"/>
      <c r="C427" s="11"/>
      <c r="D427" s="30"/>
      <c r="E427" s="10" t="s">
        <v>16</v>
      </c>
      <c r="F427" s="14">
        <v>2</v>
      </c>
      <c r="G427" s="15">
        <v>2.63</v>
      </c>
      <c r="H427" s="15">
        <v>0</v>
      </c>
      <c r="I427" s="15">
        <v>2.5</v>
      </c>
      <c r="J427" s="16">
        <f>OR(F427&lt;&gt;0,G427&lt;&gt;0,H427&lt;&gt;0,I427&lt;&gt;0)*(F427 + (F427 = 0))*(G427 + (G427 = 0))*(H427 + (H427 = 0))*(I427 + (I427 = 0))</f>
        <v>13.15</v>
      </c>
      <c r="K427" s="11"/>
      <c r="L427" s="11"/>
      <c r="M427" s="11"/>
      <c r="N427" s="11"/>
    </row>
    <row r="428" spans="1:14" x14ac:dyDescent="0.3">
      <c r="A428" s="11"/>
      <c r="B428" s="11"/>
      <c r="C428" s="11"/>
      <c r="D428" s="30"/>
      <c r="E428" s="10" t="s">
        <v>16</v>
      </c>
      <c r="F428" s="14">
        <v>2</v>
      </c>
      <c r="G428" s="15">
        <v>1.56</v>
      </c>
      <c r="H428" s="15">
        <v>0</v>
      </c>
      <c r="I428" s="15">
        <v>2</v>
      </c>
      <c r="J428" s="16">
        <f>OR(F428&lt;&gt;0,G428&lt;&gt;0,H428&lt;&gt;0,I428&lt;&gt;0)*(F428 + (F428 = 0))*(G428 + (G428 = 0))*(H428 + (H428 = 0))*(I428 + (I428 = 0))</f>
        <v>6.24</v>
      </c>
      <c r="K428" s="11"/>
      <c r="L428" s="11"/>
      <c r="M428" s="11"/>
      <c r="N428" s="11"/>
    </row>
    <row r="429" spans="1:14" x14ac:dyDescent="0.3">
      <c r="A429" s="11"/>
      <c r="B429" s="11"/>
      <c r="C429" s="11"/>
      <c r="D429" s="30"/>
      <c r="E429" s="10" t="s">
        <v>276</v>
      </c>
      <c r="F429" s="14">
        <v>2</v>
      </c>
      <c r="G429" s="15">
        <v>0.99</v>
      </c>
      <c r="H429" s="15">
        <v>0</v>
      </c>
      <c r="I429" s="15">
        <v>2.5</v>
      </c>
      <c r="J429" s="16">
        <f>OR(F429&lt;&gt;0,G429&lt;&gt;0,H429&lt;&gt;0,I429&lt;&gt;0)*(F429 + (F429 = 0))*(G429 + (G429 = 0))*(H429 + (H429 = 0))*(I429 + (I429 = 0))</f>
        <v>4.95</v>
      </c>
      <c r="K429" s="11"/>
      <c r="L429" s="11"/>
      <c r="M429" s="11"/>
      <c r="N429" s="11"/>
    </row>
    <row r="430" spans="1:14" x14ac:dyDescent="0.3">
      <c r="A430" s="11"/>
      <c r="B430" s="11"/>
      <c r="C430" s="11"/>
      <c r="D430" s="30"/>
      <c r="E430" s="10" t="s">
        <v>16</v>
      </c>
      <c r="F430" s="14">
        <v>2</v>
      </c>
      <c r="G430" s="15">
        <v>1.7</v>
      </c>
      <c r="H430" s="15">
        <v>0</v>
      </c>
      <c r="I430" s="15">
        <v>2</v>
      </c>
      <c r="J430" s="16">
        <f>OR(F430&lt;&gt;0,G430&lt;&gt;0,H430&lt;&gt;0,I430&lt;&gt;0)*(F430 + (F430 = 0))*(G430 + (G430 = 0))*(H430 + (H430 = 0))*(I430 + (I430 = 0))</f>
        <v>6.8</v>
      </c>
      <c r="K430" s="11"/>
      <c r="L430" s="11"/>
      <c r="M430" s="11"/>
      <c r="N430" s="11"/>
    </row>
    <row r="431" spans="1:14" x14ac:dyDescent="0.3">
      <c r="A431" s="11"/>
      <c r="B431" s="11"/>
      <c r="C431" s="11"/>
      <c r="D431" s="30"/>
      <c r="E431" s="10" t="s">
        <v>188</v>
      </c>
      <c r="F431" s="14"/>
      <c r="G431" s="15"/>
      <c r="H431" s="15"/>
      <c r="I431" s="15"/>
      <c r="J431" s="16">
        <f>OR(F431&lt;&gt;0,G431&lt;&gt;0,H431&lt;&gt;0,I431&lt;&gt;0)*(F431 + (F431 = 0))*(G431 + (G431 = 0))*(H431 + (H431 = 0))*(I431 + (I431 = 0))</f>
        <v>0</v>
      </c>
      <c r="K431" s="11"/>
      <c r="L431" s="11"/>
      <c r="M431" s="11"/>
      <c r="N431" s="11"/>
    </row>
    <row r="432" spans="1:14" x14ac:dyDescent="0.3">
      <c r="A432" s="11"/>
      <c r="B432" s="11"/>
      <c r="C432" s="11"/>
      <c r="D432" s="30"/>
      <c r="E432" s="10" t="s">
        <v>292</v>
      </c>
      <c r="F432" s="14">
        <v>1</v>
      </c>
      <c r="G432" s="15">
        <v>0</v>
      </c>
      <c r="H432" s="15">
        <v>2.5</v>
      </c>
      <c r="I432" s="15">
        <v>0.25</v>
      </c>
      <c r="J432" s="16">
        <f>OR(F432&lt;&gt;0,G432&lt;&gt;0,H432&lt;&gt;0,I432&lt;&gt;0)*(F432 + (F432 = 0))*(G432 + (G432 = 0))*(H432 + (H432 = 0))*(I432 + (I432 = 0))</f>
        <v>0.625</v>
      </c>
      <c r="K432" s="11"/>
      <c r="L432" s="11"/>
      <c r="M432" s="11"/>
      <c r="N432" s="11"/>
    </row>
    <row r="433" spans="1:14" x14ac:dyDescent="0.3">
      <c r="A433" s="11"/>
      <c r="B433" s="11"/>
      <c r="C433" s="11"/>
      <c r="D433" s="30"/>
      <c r="E433" s="10" t="s">
        <v>16</v>
      </c>
      <c r="F433" s="14">
        <v>1</v>
      </c>
      <c r="G433" s="15">
        <v>0</v>
      </c>
      <c r="H433" s="15">
        <v>2</v>
      </c>
      <c r="I433" s="15">
        <v>0.25</v>
      </c>
      <c r="J433" s="16">
        <f>OR(F433&lt;&gt;0,G433&lt;&gt;0,H433&lt;&gt;0,I433&lt;&gt;0)*(F433 + (F433 = 0))*(G433 + (G433 = 0))*(H433 + (H433 = 0))*(I433 + (I433 = 0))</f>
        <v>0.5</v>
      </c>
      <c r="K433" s="11"/>
      <c r="L433" s="11"/>
      <c r="M433" s="11"/>
      <c r="N433" s="11"/>
    </row>
    <row r="434" spans="1:14" x14ac:dyDescent="0.3">
      <c r="A434" s="11"/>
      <c r="B434" s="11"/>
      <c r="C434" s="11"/>
      <c r="D434" s="30"/>
      <c r="E434" s="10" t="s">
        <v>267</v>
      </c>
      <c r="F434" s="14">
        <v>1</v>
      </c>
      <c r="G434" s="15">
        <v>0</v>
      </c>
      <c r="H434" s="15">
        <v>2.5</v>
      </c>
      <c r="I434" s="15">
        <v>0.25</v>
      </c>
      <c r="J434" s="16">
        <f>OR(F434&lt;&gt;0,G434&lt;&gt;0,H434&lt;&gt;0,I434&lt;&gt;0)*(F434 + (F434 = 0))*(G434 + (G434 = 0))*(H434 + (H434 = 0))*(I434 + (I434 = 0))</f>
        <v>0.625</v>
      </c>
      <c r="K434" s="11"/>
      <c r="L434" s="11"/>
      <c r="M434" s="11"/>
      <c r="N434" s="11"/>
    </row>
    <row r="435" spans="1:14" x14ac:dyDescent="0.3">
      <c r="A435" s="11"/>
      <c r="B435" s="11"/>
      <c r="C435" s="11"/>
      <c r="D435" s="30"/>
      <c r="E435" s="10" t="s">
        <v>16</v>
      </c>
      <c r="F435" s="14">
        <v>1</v>
      </c>
      <c r="G435" s="15">
        <v>0</v>
      </c>
      <c r="H435" s="15">
        <v>2</v>
      </c>
      <c r="I435" s="15">
        <v>0.25</v>
      </c>
      <c r="J435" s="16">
        <f>OR(F435&lt;&gt;0,G435&lt;&gt;0,H435&lt;&gt;0,I435&lt;&gt;0)*(F435 + (F435 = 0))*(G435 + (G435 = 0))*(H435 + (H435 = 0))*(I435 + (I435 = 0))</f>
        <v>0.5</v>
      </c>
      <c r="K435" s="11"/>
      <c r="L435" s="11"/>
      <c r="M435" s="11"/>
      <c r="N435" s="11"/>
    </row>
    <row r="436" spans="1:14" x14ac:dyDescent="0.3">
      <c r="A436" s="11"/>
      <c r="B436" s="11"/>
      <c r="C436" s="11"/>
      <c r="D436" s="30"/>
      <c r="E436" s="10" t="s">
        <v>269</v>
      </c>
      <c r="F436" s="14">
        <v>1</v>
      </c>
      <c r="G436" s="15">
        <v>0</v>
      </c>
      <c r="H436" s="15">
        <v>2</v>
      </c>
      <c r="I436" s="15">
        <v>0.25</v>
      </c>
      <c r="J436" s="16">
        <f>OR(F436&lt;&gt;0,G436&lt;&gt;0,H436&lt;&gt;0,I436&lt;&gt;0)*(F436 + (F436 = 0))*(G436 + (G436 = 0))*(H436 + (H436 = 0))*(I436 + (I436 = 0))</f>
        <v>0.5</v>
      </c>
      <c r="K436" s="11"/>
      <c r="L436" s="11"/>
      <c r="M436" s="11"/>
      <c r="N436" s="11"/>
    </row>
    <row r="437" spans="1:14" x14ac:dyDescent="0.3">
      <c r="A437" s="11"/>
      <c r="B437" s="11"/>
      <c r="C437" s="11"/>
      <c r="D437" s="30"/>
      <c r="E437" s="10" t="s">
        <v>16</v>
      </c>
      <c r="F437" s="14">
        <v>1</v>
      </c>
      <c r="G437" s="15">
        <v>0</v>
      </c>
      <c r="H437" s="15">
        <v>2</v>
      </c>
      <c r="I437" s="15">
        <v>0.25</v>
      </c>
      <c r="J437" s="16">
        <f>OR(F437&lt;&gt;0,G437&lt;&gt;0,H437&lt;&gt;0,I437&lt;&gt;0)*(F437 + (F437 = 0))*(G437 + (G437 = 0))*(H437 + (H437 = 0))*(I437 + (I437 = 0))</f>
        <v>0.5</v>
      </c>
      <c r="K437" s="11"/>
      <c r="L437" s="11"/>
      <c r="M437" s="11"/>
      <c r="N437" s="11"/>
    </row>
    <row r="438" spans="1:14" x14ac:dyDescent="0.3">
      <c r="A438" s="11"/>
      <c r="B438" s="11"/>
      <c r="C438" s="11"/>
      <c r="D438" s="30"/>
      <c r="E438" s="10" t="s">
        <v>270</v>
      </c>
      <c r="F438" s="14">
        <v>1</v>
      </c>
      <c r="G438" s="15">
        <v>0</v>
      </c>
      <c r="H438" s="15">
        <v>2</v>
      </c>
      <c r="I438" s="15">
        <v>0.25</v>
      </c>
      <c r="J438" s="16">
        <f>OR(F438&lt;&gt;0,G438&lt;&gt;0,H438&lt;&gt;0,I438&lt;&gt;0)*(F438 + (F438 = 0))*(G438 + (G438 = 0))*(H438 + (H438 = 0))*(I438 + (I438 = 0))</f>
        <v>0.5</v>
      </c>
      <c r="K438" s="11"/>
      <c r="L438" s="11"/>
      <c r="M438" s="11"/>
      <c r="N438" s="11"/>
    </row>
    <row r="439" spans="1:14" x14ac:dyDescent="0.3">
      <c r="A439" s="11"/>
      <c r="B439" s="11"/>
      <c r="C439" s="11"/>
      <c r="D439" s="30"/>
      <c r="E439" s="10" t="s">
        <v>16</v>
      </c>
      <c r="F439" s="14">
        <v>1</v>
      </c>
      <c r="G439" s="15">
        <v>0</v>
      </c>
      <c r="H439" s="15">
        <v>2</v>
      </c>
      <c r="I439" s="15">
        <v>0.25</v>
      </c>
      <c r="J439" s="16">
        <f>OR(F439&lt;&gt;0,G439&lt;&gt;0,H439&lt;&gt;0,I439&lt;&gt;0)*(F439 + (F439 = 0))*(G439 + (G439 = 0))*(H439 + (H439 = 0))*(I439 + (I439 = 0))</f>
        <v>0.5</v>
      </c>
      <c r="K439" s="11"/>
      <c r="L439" s="11"/>
      <c r="M439" s="11"/>
      <c r="N439" s="11"/>
    </row>
    <row r="440" spans="1:14" x14ac:dyDescent="0.3">
      <c r="A440" s="11"/>
      <c r="B440" s="11"/>
      <c r="C440" s="11"/>
      <c r="D440" s="30"/>
      <c r="E440" s="10" t="s">
        <v>272</v>
      </c>
      <c r="F440" s="14">
        <v>1</v>
      </c>
      <c r="G440" s="15">
        <v>0</v>
      </c>
      <c r="H440" s="15">
        <v>2.6</v>
      </c>
      <c r="I440" s="15">
        <v>0.25</v>
      </c>
      <c r="J440" s="16">
        <f>OR(F440&lt;&gt;0,G440&lt;&gt;0,H440&lt;&gt;0,I440&lt;&gt;0)*(F440 + (F440 = 0))*(G440 + (G440 = 0))*(H440 + (H440 = 0))*(I440 + (I440 = 0))</f>
        <v>0.65</v>
      </c>
      <c r="K440" s="11"/>
      <c r="L440" s="11"/>
      <c r="M440" s="11"/>
      <c r="N440" s="11"/>
    </row>
    <row r="441" spans="1:14" x14ac:dyDescent="0.3">
      <c r="A441" s="11"/>
      <c r="B441" s="11"/>
      <c r="C441" s="11"/>
      <c r="D441" s="30"/>
      <c r="E441" s="10" t="s">
        <v>16</v>
      </c>
      <c r="F441" s="14">
        <v>1</v>
      </c>
      <c r="G441" s="15">
        <v>0</v>
      </c>
      <c r="H441" s="15">
        <v>2</v>
      </c>
      <c r="I441" s="15">
        <v>0.25</v>
      </c>
      <c r="J441" s="16">
        <f>OR(F441&lt;&gt;0,G441&lt;&gt;0,H441&lt;&gt;0,I441&lt;&gt;0)*(F441 + (F441 = 0))*(G441 + (G441 = 0))*(H441 + (H441 = 0))*(I441 + (I441 = 0))</f>
        <v>0.5</v>
      </c>
      <c r="K441" s="11"/>
      <c r="L441" s="11"/>
      <c r="M441" s="11"/>
      <c r="N441" s="11"/>
    </row>
    <row r="442" spans="1:14" x14ac:dyDescent="0.3">
      <c r="A442" s="11"/>
      <c r="B442" s="11"/>
      <c r="C442" s="11"/>
      <c r="D442" s="30"/>
      <c r="E442" s="10" t="s">
        <v>273</v>
      </c>
      <c r="F442" s="14">
        <v>2</v>
      </c>
      <c r="G442" s="15">
        <v>0</v>
      </c>
      <c r="H442" s="15">
        <v>2.5</v>
      </c>
      <c r="I442" s="15">
        <v>0.25</v>
      </c>
      <c r="J442" s="16">
        <f>OR(F442&lt;&gt;0,G442&lt;&gt;0,H442&lt;&gt;0,I442&lt;&gt;0)*(F442 + (F442 = 0))*(G442 + (G442 = 0))*(H442 + (H442 = 0))*(I442 + (I442 = 0))</f>
        <v>1.25</v>
      </c>
      <c r="K442" s="11"/>
      <c r="L442" s="11"/>
      <c r="M442" s="11"/>
      <c r="N442" s="11"/>
    </row>
    <row r="443" spans="1:14" x14ac:dyDescent="0.3">
      <c r="A443" s="11"/>
      <c r="B443" s="11"/>
      <c r="C443" s="11"/>
      <c r="D443" s="30"/>
      <c r="E443" s="10" t="s">
        <v>275</v>
      </c>
      <c r="F443" s="14">
        <v>1</v>
      </c>
      <c r="G443" s="15">
        <v>0</v>
      </c>
      <c r="H443" s="15">
        <v>2.5</v>
      </c>
      <c r="I443" s="15">
        <v>0.25</v>
      </c>
      <c r="J443" s="16">
        <f>OR(F443&lt;&gt;0,G443&lt;&gt;0,H443&lt;&gt;0,I443&lt;&gt;0)*(F443 + (F443 = 0))*(G443 + (G443 = 0))*(H443 + (H443 = 0))*(I443 + (I443 = 0))</f>
        <v>0.625</v>
      </c>
      <c r="K443" s="11"/>
      <c r="L443" s="11"/>
      <c r="M443" s="11"/>
      <c r="N443" s="11"/>
    </row>
    <row r="444" spans="1:14" x14ac:dyDescent="0.3">
      <c r="A444" s="11"/>
      <c r="B444" s="11"/>
      <c r="C444" s="11"/>
      <c r="D444" s="30"/>
      <c r="E444" s="10" t="s">
        <v>16</v>
      </c>
      <c r="F444" s="14">
        <v>1</v>
      </c>
      <c r="G444" s="15">
        <v>0</v>
      </c>
      <c r="H444" s="15">
        <v>2</v>
      </c>
      <c r="I444" s="15">
        <v>0.25</v>
      </c>
      <c r="J444" s="16">
        <f>OR(F444&lt;&gt;0,G444&lt;&gt;0,H444&lt;&gt;0,I444&lt;&gt;0)*(F444 + (F444 = 0))*(G444 + (G444 = 0))*(H444 + (H444 = 0))*(I444 + (I444 = 0))</f>
        <v>0.5</v>
      </c>
      <c r="K444" s="11"/>
      <c r="L444" s="11"/>
      <c r="M444" s="11"/>
      <c r="N444" s="11"/>
    </row>
    <row r="445" spans="1:14" x14ac:dyDescent="0.3">
      <c r="A445" s="11"/>
      <c r="B445" s="11"/>
      <c r="C445" s="11"/>
      <c r="D445" s="30"/>
      <c r="E445" s="10" t="s">
        <v>276</v>
      </c>
      <c r="F445" s="14">
        <v>1</v>
      </c>
      <c r="G445" s="15">
        <v>0</v>
      </c>
      <c r="H445" s="15">
        <v>2.25</v>
      </c>
      <c r="I445" s="15">
        <v>0.25</v>
      </c>
      <c r="J445" s="16">
        <f>OR(F445&lt;&gt;0,G445&lt;&gt;0,H445&lt;&gt;0,I445&lt;&gt;0)*(F445 + (F445 = 0))*(G445 + (G445 = 0))*(H445 + (H445 = 0))*(I445 + (I445 = 0))</f>
        <v>0.56299999999999994</v>
      </c>
      <c r="K445" s="11"/>
      <c r="L445" s="11"/>
      <c r="M445" s="11"/>
      <c r="N445" s="11"/>
    </row>
    <row r="446" spans="1:14" x14ac:dyDescent="0.3">
      <c r="A446" s="11"/>
      <c r="B446" s="11"/>
      <c r="C446" s="11"/>
      <c r="D446" s="30"/>
      <c r="E446" s="10" t="s">
        <v>16</v>
      </c>
      <c r="F446" s="14">
        <v>1</v>
      </c>
      <c r="G446" s="15">
        <v>0</v>
      </c>
      <c r="H446" s="15">
        <v>2.25</v>
      </c>
      <c r="I446" s="15">
        <v>0.25</v>
      </c>
      <c r="J446" s="16">
        <f>OR(F446&lt;&gt;0,G446&lt;&gt;0,H446&lt;&gt;0,I446&lt;&gt;0)*(F446 + (F446 = 0))*(G446 + (G446 = 0))*(H446 + (H446 = 0))*(I446 + (I446 = 0))</f>
        <v>0.56299999999999994</v>
      </c>
      <c r="K446" s="11"/>
      <c r="L446" s="11"/>
      <c r="M446" s="11"/>
      <c r="N446" s="11"/>
    </row>
    <row r="447" spans="1:14" x14ac:dyDescent="0.3">
      <c r="A447" s="11"/>
      <c r="B447" s="11"/>
      <c r="C447" s="11"/>
      <c r="D447" s="30"/>
      <c r="E447" s="11"/>
      <c r="F447" s="11"/>
      <c r="G447" s="11"/>
      <c r="H447" s="11"/>
      <c r="I447" s="11"/>
      <c r="J447" s="17" t="s">
        <v>189</v>
      </c>
      <c r="K447" s="18">
        <f>SUM(J411:J446)</f>
        <v>215.88</v>
      </c>
      <c r="L447" s="19">
        <v>30.51</v>
      </c>
      <c r="M447" s="34">
        <f>ROUND(L447*1.06,2)</f>
        <v>32.340000000000003</v>
      </c>
      <c r="N447" s="18">
        <f>ROUND(K447*M447,2)</f>
        <v>6981.56</v>
      </c>
    </row>
    <row r="448" spans="1:14" ht="1.05" customHeight="1" x14ac:dyDescent="0.3">
      <c r="A448" s="20"/>
      <c r="B448" s="20"/>
      <c r="C448" s="20"/>
      <c r="D448" s="31"/>
      <c r="E448" s="20"/>
      <c r="F448" s="20"/>
      <c r="G448" s="20"/>
      <c r="H448" s="20"/>
      <c r="I448" s="20"/>
      <c r="J448" s="20"/>
      <c r="K448" s="20"/>
      <c r="L448" s="20"/>
      <c r="M448" s="20"/>
      <c r="N448" s="20"/>
    </row>
    <row r="449" spans="1:14" ht="21.6" x14ac:dyDescent="0.3">
      <c r="A449" s="9" t="s">
        <v>190</v>
      </c>
      <c r="B449" s="10" t="s">
        <v>19</v>
      </c>
      <c r="C449" s="10" t="s">
        <v>191</v>
      </c>
      <c r="D449" s="13" t="s">
        <v>192</v>
      </c>
      <c r="E449" s="11"/>
      <c r="F449" s="11"/>
      <c r="G449" s="11"/>
      <c r="H449" s="11"/>
      <c r="I449" s="11"/>
      <c r="J449" s="11"/>
      <c r="K449" s="12">
        <f>K461</f>
        <v>7652.78</v>
      </c>
      <c r="L449" s="12">
        <f>L461</f>
        <v>1.82</v>
      </c>
      <c r="M449" s="34">
        <f>ROUND(L449*1.06,2)</f>
        <v>1.93</v>
      </c>
      <c r="N449" s="12">
        <f>N461</f>
        <v>14769.87</v>
      </c>
    </row>
    <row r="450" spans="1:14" ht="32.4" x14ac:dyDescent="0.3">
      <c r="A450" s="11"/>
      <c r="B450" s="11"/>
      <c r="C450" s="11"/>
      <c r="D450" s="13" t="s">
        <v>193</v>
      </c>
      <c r="E450" s="11"/>
      <c r="F450" s="11"/>
      <c r="G450" s="11"/>
      <c r="H450" s="11"/>
      <c r="I450" s="11"/>
      <c r="J450" s="11"/>
      <c r="K450" s="11"/>
      <c r="L450" s="11"/>
      <c r="M450" s="11"/>
      <c r="N450" s="11"/>
    </row>
    <row r="451" spans="1:14" x14ac:dyDescent="0.3">
      <c r="A451" s="11"/>
      <c r="B451" s="11"/>
      <c r="C451" s="11"/>
      <c r="D451" s="30"/>
      <c r="E451" s="10" t="s">
        <v>311</v>
      </c>
      <c r="F451" s="14">
        <v>90</v>
      </c>
      <c r="G451" s="15">
        <v>11.071999999999999</v>
      </c>
      <c r="H451" s="15">
        <v>0</v>
      </c>
      <c r="I451" s="15">
        <v>0</v>
      </c>
      <c r="J451" s="16">
        <f>OR(F451&lt;&gt;0,G451&lt;&gt;0,H451&lt;&gt;0,I451&lt;&gt;0)*(F451 + (F451 = 0))*(G451 + (G451 = 0))*(H451 + (H451 = 0))*(I451 + (I451 = 0))</f>
        <v>996.48</v>
      </c>
      <c r="K451" s="11"/>
      <c r="L451" s="11"/>
      <c r="M451" s="11"/>
      <c r="N451" s="11"/>
    </row>
    <row r="452" spans="1:14" x14ac:dyDescent="0.3">
      <c r="A452" s="11"/>
      <c r="B452" s="11"/>
      <c r="C452" s="11"/>
      <c r="D452" s="30"/>
      <c r="E452" s="10" t="s">
        <v>297</v>
      </c>
      <c r="F452" s="14">
        <v>70</v>
      </c>
      <c r="G452" s="15">
        <v>9</v>
      </c>
      <c r="H452" s="15">
        <v>10</v>
      </c>
      <c r="I452" s="15">
        <v>0.2</v>
      </c>
      <c r="J452" s="16">
        <f>OR(F452&lt;&gt;0,G452&lt;&gt;0,H452&lt;&gt;0,I452&lt;&gt;0)*(F452 + (F452 = 0))*(G452 + (G452 = 0))*(H452 + (H452 = 0))*(I452 + (I452 = 0))</f>
        <v>1260</v>
      </c>
      <c r="K452" s="11"/>
      <c r="L452" s="11"/>
      <c r="M452" s="11"/>
      <c r="N452" s="11"/>
    </row>
    <row r="453" spans="1:14" x14ac:dyDescent="0.3">
      <c r="A453" s="11"/>
      <c r="B453" s="11"/>
      <c r="C453" s="11"/>
      <c r="D453" s="30"/>
      <c r="E453" s="10" t="s">
        <v>16</v>
      </c>
      <c r="F453" s="14">
        <v>70</v>
      </c>
      <c r="G453" s="15">
        <v>9</v>
      </c>
      <c r="H453" s="15">
        <v>4.5</v>
      </c>
      <c r="I453" s="15">
        <v>0.2</v>
      </c>
      <c r="J453" s="16">
        <f>OR(F453&lt;&gt;0,G453&lt;&gt;0,H453&lt;&gt;0,I453&lt;&gt;0)*(F453 + (F453 = 0))*(G453 + (G453 = 0))*(H453 + (H453 = 0))*(I453 + (I453 = 0))</f>
        <v>567</v>
      </c>
      <c r="K453" s="11"/>
      <c r="L453" s="11"/>
      <c r="M453" s="11"/>
      <c r="N453" s="11"/>
    </row>
    <row r="454" spans="1:14" x14ac:dyDescent="0.3">
      <c r="A454" s="11"/>
      <c r="B454" s="11"/>
      <c r="C454" s="11"/>
      <c r="D454" s="30"/>
      <c r="E454" s="10" t="s">
        <v>16</v>
      </c>
      <c r="F454" s="14">
        <v>70</v>
      </c>
      <c r="G454" s="15">
        <v>2</v>
      </c>
      <c r="H454" s="15">
        <v>1</v>
      </c>
      <c r="I454" s="15">
        <v>0</v>
      </c>
      <c r="J454" s="16">
        <f>OR(F454&lt;&gt;0,G454&lt;&gt;0,H454&lt;&gt;0,I454&lt;&gt;0)*(F454 + (F454 = 0))*(G454 + (G454 = 0))*(H454 + (H454 = 0))*(I454 + (I454 = 0))</f>
        <v>140</v>
      </c>
      <c r="K454" s="11"/>
      <c r="L454" s="11"/>
      <c r="M454" s="11"/>
      <c r="N454" s="11"/>
    </row>
    <row r="455" spans="1:14" x14ac:dyDescent="0.3">
      <c r="A455" s="11"/>
      <c r="B455" s="11"/>
      <c r="C455" s="11"/>
      <c r="D455" s="30"/>
      <c r="E455" s="10" t="s">
        <v>312</v>
      </c>
      <c r="F455" s="14">
        <v>1</v>
      </c>
      <c r="G455" s="15">
        <v>78</v>
      </c>
      <c r="H455" s="15">
        <v>0</v>
      </c>
      <c r="I455" s="15">
        <v>0</v>
      </c>
      <c r="J455" s="16">
        <f>OR(F455&lt;&gt;0,G455&lt;&gt;0,H455&lt;&gt;0,I455&lt;&gt;0)*(F455 + (F455 = 0))*(G455 + (G455 = 0))*(H455 + (H455 = 0))*(I455 + (I455 = 0))</f>
        <v>78</v>
      </c>
      <c r="K455" s="11"/>
      <c r="L455" s="11"/>
      <c r="M455" s="11"/>
      <c r="N455" s="11"/>
    </row>
    <row r="456" spans="1:14" x14ac:dyDescent="0.3">
      <c r="A456" s="11"/>
      <c r="B456" s="11"/>
      <c r="C456" s="11"/>
      <c r="D456" s="30"/>
      <c r="E456" s="10" t="s">
        <v>313</v>
      </c>
      <c r="F456" s="14"/>
      <c r="G456" s="15"/>
      <c r="H456" s="15"/>
      <c r="I456" s="15"/>
      <c r="J456" s="16">
        <f>OR(F456&lt;&gt;0,G456&lt;&gt;0,H456&lt;&gt;0,I456&lt;&gt;0)*(F456 + (F456 = 0))*(G456 + (G456 = 0))*(H456 + (H456 = 0))*(I456 + (I456 = 0))</f>
        <v>0</v>
      </c>
      <c r="K456" s="11"/>
      <c r="L456" s="11"/>
      <c r="M456" s="11"/>
      <c r="N456" s="11"/>
    </row>
    <row r="457" spans="1:14" x14ac:dyDescent="0.3">
      <c r="A457" s="11"/>
      <c r="B457" s="11"/>
      <c r="C457" s="11"/>
      <c r="D457" s="30"/>
      <c r="E457" s="10" t="s">
        <v>314</v>
      </c>
      <c r="F457" s="14">
        <v>70</v>
      </c>
      <c r="G457" s="15">
        <v>19.8</v>
      </c>
      <c r="H457" s="15">
        <v>0</v>
      </c>
      <c r="I457" s="15">
        <v>0</v>
      </c>
      <c r="J457" s="16">
        <f>OR(F457&lt;&gt;0,G457&lt;&gt;0,H457&lt;&gt;0,I457&lt;&gt;0)*(F457 + (F457 = 0))*(G457 + (G457 = 0))*(H457 + (H457 = 0))*(I457 + (I457 = 0))</f>
        <v>1386</v>
      </c>
      <c r="K457" s="11"/>
      <c r="L457" s="11"/>
      <c r="M457" s="11"/>
      <c r="N457" s="11"/>
    </row>
    <row r="458" spans="1:14" x14ac:dyDescent="0.3">
      <c r="A458" s="11"/>
      <c r="B458" s="11"/>
      <c r="C458" s="11"/>
      <c r="D458" s="30"/>
      <c r="E458" s="10" t="s">
        <v>315</v>
      </c>
      <c r="F458" s="14">
        <v>93</v>
      </c>
      <c r="G458" s="15">
        <v>21.358000000000001</v>
      </c>
      <c r="H458" s="15">
        <v>0</v>
      </c>
      <c r="I458" s="15">
        <v>0</v>
      </c>
      <c r="J458" s="16">
        <f>OR(F458&lt;&gt;0,G458&lt;&gt;0,H458&lt;&gt;0,I458&lt;&gt;0)*(F458 + (F458 = 0))*(G458 + (G458 = 0))*(H458 + (H458 = 0))*(I458 + (I458 = 0))</f>
        <v>1986.2940000000001</v>
      </c>
      <c r="K458" s="11"/>
      <c r="L458" s="11"/>
      <c r="M458" s="11"/>
      <c r="N458" s="11"/>
    </row>
    <row r="459" spans="1:14" x14ac:dyDescent="0.3">
      <c r="A459" s="11"/>
      <c r="B459" s="11"/>
      <c r="C459" s="11"/>
      <c r="D459" s="30"/>
      <c r="E459" s="10" t="s">
        <v>316</v>
      </c>
      <c r="F459" s="14">
        <v>40</v>
      </c>
      <c r="G459" s="15">
        <v>9.41</v>
      </c>
      <c r="H459" s="15">
        <v>0</v>
      </c>
      <c r="I459" s="15">
        <v>0</v>
      </c>
      <c r="J459" s="16">
        <f>OR(F459&lt;&gt;0,G459&lt;&gt;0,H459&lt;&gt;0,I459&lt;&gt;0)*(F459 + (F459 = 0))*(G459 + (G459 = 0))*(H459 + (H459 = 0))*(I459 + (I459 = 0))</f>
        <v>376.4</v>
      </c>
      <c r="K459" s="11"/>
      <c r="L459" s="11"/>
      <c r="M459" s="11"/>
      <c r="N459" s="11"/>
    </row>
    <row r="460" spans="1:14" x14ac:dyDescent="0.3">
      <c r="A460" s="11"/>
      <c r="B460" s="11"/>
      <c r="C460" s="11"/>
      <c r="D460" s="30"/>
      <c r="E460" s="10" t="s">
        <v>317</v>
      </c>
      <c r="F460" s="14">
        <v>0.15</v>
      </c>
      <c r="G460" s="15">
        <v>5750.68</v>
      </c>
      <c r="H460" s="15">
        <v>0</v>
      </c>
      <c r="I460" s="15">
        <v>0</v>
      </c>
      <c r="J460" s="16">
        <f>OR(F460&lt;&gt;0,G460&lt;&gt;0,H460&lt;&gt;0,I460&lt;&gt;0)*(F460 + (F460 = 0))*(G460 + (G460 = 0))*(H460 + (H460 = 0))*(I460 + (I460 = 0))</f>
        <v>862.60199999999998</v>
      </c>
      <c r="K460" s="11"/>
      <c r="L460" s="11"/>
      <c r="M460" s="11"/>
      <c r="N460" s="11"/>
    </row>
    <row r="461" spans="1:14" x14ac:dyDescent="0.3">
      <c r="A461" s="11"/>
      <c r="B461" s="11"/>
      <c r="C461" s="11"/>
      <c r="D461" s="30"/>
      <c r="E461" s="11"/>
      <c r="F461" s="11"/>
      <c r="G461" s="11"/>
      <c r="H461" s="11"/>
      <c r="I461" s="11"/>
      <c r="J461" s="17" t="s">
        <v>198</v>
      </c>
      <c r="K461" s="18">
        <f>SUM(J451:J460)</f>
        <v>7652.78</v>
      </c>
      <c r="L461" s="19">
        <v>1.82</v>
      </c>
      <c r="M461" s="34">
        <f>ROUND(L461*1.06,2)</f>
        <v>1.93</v>
      </c>
      <c r="N461" s="18">
        <f>ROUND(K461*M461,2)</f>
        <v>14769.87</v>
      </c>
    </row>
    <row r="462" spans="1:14" ht="1.05" customHeight="1" x14ac:dyDescent="0.3">
      <c r="A462" s="20"/>
      <c r="B462" s="20"/>
      <c r="C462" s="20"/>
      <c r="D462" s="31"/>
      <c r="E462" s="20"/>
      <c r="F462" s="20"/>
      <c r="G462" s="20"/>
      <c r="H462" s="20"/>
      <c r="I462" s="20"/>
      <c r="J462" s="20"/>
      <c r="K462" s="20"/>
      <c r="L462" s="20"/>
      <c r="M462" s="20"/>
      <c r="N462" s="20"/>
    </row>
    <row r="463" spans="1:14" x14ac:dyDescent="0.3">
      <c r="A463" s="9" t="s">
        <v>199</v>
      </c>
      <c r="B463" s="10" t="s">
        <v>19</v>
      </c>
      <c r="C463" s="10" t="s">
        <v>104</v>
      </c>
      <c r="D463" s="13" t="s">
        <v>200</v>
      </c>
      <c r="E463" s="11"/>
      <c r="F463" s="11"/>
      <c r="G463" s="11"/>
      <c r="H463" s="11"/>
      <c r="I463" s="11"/>
      <c r="J463" s="11"/>
      <c r="K463" s="12">
        <f>K470</f>
        <v>120</v>
      </c>
      <c r="L463" s="12">
        <f>L470</f>
        <v>13.13</v>
      </c>
      <c r="M463" s="34">
        <f>ROUND(L463*1.06,2)</f>
        <v>13.92</v>
      </c>
      <c r="N463" s="12">
        <f>N470</f>
        <v>1670.4</v>
      </c>
    </row>
    <row r="464" spans="1:14" ht="54" x14ac:dyDescent="0.3">
      <c r="A464" s="11"/>
      <c r="B464" s="11"/>
      <c r="C464" s="11"/>
      <c r="D464" s="13" t="s">
        <v>201</v>
      </c>
      <c r="E464" s="11"/>
      <c r="F464" s="11"/>
      <c r="G464" s="11"/>
      <c r="H464" s="11"/>
      <c r="I464" s="11"/>
      <c r="J464" s="11"/>
      <c r="K464" s="11"/>
      <c r="L464" s="11"/>
      <c r="M464" s="11"/>
      <c r="N464" s="11"/>
    </row>
    <row r="465" spans="1:14" x14ac:dyDescent="0.3">
      <c r="A465" s="11"/>
      <c r="B465" s="11"/>
      <c r="C465" s="11"/>
      <c r="D465" s="30"/>
      <c r="E465" s="10" t="s">
        <v>318</v>
      </c>
      <c r="F465" s="14">
        <v>2</v>
      </c>
      <c r="G465" s="19">
        <v>30</v>
      </c>
      <c r="H465" s="19">
        <v>0</v>
      </c>
      <c r="I465" s="19">
        <v>0</v>
      </c>
      <c r="J465" s="12">
        <f>OR(F465&lt;&gt;0,G465&lt;&gt;0,H465&lt;&gt;0,I465&lt;&gt;0)*(F465 + (F465 = 0))*(G465 + (G465 = 0))*(H465 + (H465 = 0))*(I465 + (I465 = 0))</f>
        <v>60</v>
      </c>
      <c r="K465" s="11"/>
      <c r="L465" s="11"/>
      <c r="M465" s="11"/>
      <c r="N465" s="11"/>
    </row>
    <row r="466" spans="1:14" x14ac:dyDescent="0.3">
      <c r="A466" s="11"/>
      <c r="B466" s="11"/>
      <c r="C466" s="11"/>
      <c r="D466" s="30"/>
      <c r="E466" s="10" t="s">
        <v>319</v>
      </c>
      <c r="F466" s="14"/>
      <c r="G466" s="19"/>
      <c r="H466" s="19"/>
      <c r="I466" s="19"/>
      <c r="J466" s="12">
        <f>OR(F466&lt;&gt;0,G466&lt;&gt;0,H466&lt;&gt;0,I466&lt;&gt;0)*(F466 + (F466 = 0))*(G466 + (G466 = 0))*(H466 + (H466 = 0))*(I466 + (I466 = 0))</f>
        <v>0</v>
      </c>
      <c r="K466" s="11"/>
      <c r="L466" s="11"/>
      <c r="M466" s="11"/>
      <c r="N466" s="11"/>
    </row>
    <row r="467" spans="1:14" x14ac:dyDescent="0.3">
      <c r="A467" s="11"/>
      <c r="B467" s="11"/>
      <c r="C467" s="11"/>
      <c r="D467" s="30"/>
      <c r="E467" s="10" t="s">
        <v>320</v>
      </c>
      <c r="F467" s="14">
        <v>2</v>
      </c>
      <c r="G467" s="19">
        <v>2</v>
      </c>
      <c r="H467" s="19">
        <v>5</v>
      </c>
      <c r="I467" s="19">
        <v>0</v>
      </c>
      <c r="J467" s="12">
        <f>OR(F467&lt;&gt;0,G467&lt;&gt;0,H467&lt;&gt;0,I467&lt;&gt;0)*(F467 + (F467 = 0))*(G467 + (G467 = 0))*(H467 + (H467 = 0))*(I467 + (I467 = 0))</f>
        <v>20</v>
      </c>
      <c r="K467" s="11"/>
      <c r="L467" s="11"/>
      <c r="M467" s="11"/>
      <c r="N467" s="11"/>
    </row>
    <row r="468" spans="1:14" x14ac:dyDescent="0.3">
      <c r="A468" s="11"/>
      <c r="B468" s="11"/>
      <c r="C468" s="11"/>
      <c r="D468" s="30"/>
      <c r="E468" s="10" t="s">
        <v>321</v>
      </c>
      <c r="F468" s="14">
        <v>2</v>
      </c>
      <c r="G468" s="19">
        <v>2</v>
      </c>
      <c r="H468" s="19">
        <v>5</v>
      </c>
      <c r="I468" s="19">
        <v>0</v>
      </c>
      <c r="J468" s="12">
        <f>OR(F468&lt;&gt;0,G468&lt;&gt;0,H468&lt;&gt;0,I468&lt;&gt;0)*(F468 + (F468 = 0))*(G468 + (G468 = 0))*(H468 + (H468 = 0))*(I468 + (I468 = 0))</f>
        <v>20</v>
      </c>
      <c r="K468" s="11"/>
      <c r="L468" s="11"/>
      <c r="M468" s="11"/>
      <c r="N468" s="11"/>
    </row>
    <row r="469" spans="1:14" x14ac:dyDescent="0.3">
      <c r="A469" s="11"/>
      <c r="B469" s="11"/>
      <c r="C469" s="11"/>
      <c r="D469" s="30"/>
      <c r="E469" s="10" t="s">
        <v>322</v>
      </c>
      <c r="F469" s="14">
        <v>2</v>
      </c>
      <c r="G469" s="19">
        <v>10</v>
      </c>
      <c r="H469" s="19">
        <v>1</v>
      </c>
      <c r="I469" s="19">
        <v>0</v>
      </c>
      <c r="J469" s="12">
        <f>OR(F469&lt;&gt;0,G469&lt;&gt;0,H469&lt;&gt;0,I469&lt;&gt;0)*(F469 + (F469 = 0))*(G469 + (G469 = 0))*(H469 + (H469 = 0))*(I469 + (I469 = 0))</f>
        <v>20</v>
      </c>
      <c r="K469" s="11"/>
      <c r="L469" s="11"/>
      <c r="M469" s="11"/>
      <c r="N469" s="11"/>
    </row>
    <row r="470" spans="1:14" x14ac:dyDescent="0.3">
      <c r="A470" s="11"/>
      <c r="B470" s="11"/>
      <c r="C470" s="11"/>
      <c r="D470" s="30"/>
      <c r="E470" s="11"/>
      <c r="F470" s="11"/>
      <c r="G470" s="11"/>
      <c r="H470" s="11"/>
      <c r="I470" s="11"/>
      <c r="J470" s="17" t="s">
        <v>203</v>
      </c>
      <c r="K470" s="18">
        <f>SUM(J465:J469)</f>
        <v>120</v>
      </c>
      <c r="L470" s="19">
        <v>13.13</v>
      </c>
      <c r="M470" s="34">
        <f>ROUND(L470*1.06,2)</f>
        <v>13.92</v>
      </c>
      <c r="N470" s="18">
        <f>ROUND(K470*M470,2)</f>
        <v>1670.4</v>
      </c>
    </row>
    <row r="471" spans="1:14" ht="1.05" customHeight="1" x14ac:dyDescent="0.3">
      <c r="A471" s="20"/>
      <c r="B471" s="20"/>
      <c r="C471" s="20"/>
      <c r="D471" s="31"/>
      <c r="E471" s="20"/>
      <c r="F471" s="20"/>
      <c r="G471" s="20"/>
      <c r="H471" s="20"/>
      <c r="I471" s="20"/>
      <c r="J471" s="20"/>
      <c r="K471" s="20"/>
      <c r="L471" s="20"/>
      <c r="M471" s="20"/>
      <c r="N471" s="20"/>
    </row>
    <row r="472" spans="1:14" x14ac:dyDescent="0.3">
      <c r="A472" s="9" t="s">
        <v>323</v>
      </c>
      <c r="B472" s="10" t="s">
        <v>19</v>
      </c>
      <c r="C472" s="10" t="s">
        <v>20</v>
      </c>
      <c r="D472" s="13" t="s">
        <v>324</v>
      </c>
      <c r="E472" s="11"/>
      <c r="F472" s="11"/>
      <c r="G472" s="11"/>
      <c r="H472" s="11"/>
      <c r="I472" s="11"/>
      <c r="J472" s="11"/>
      <c r="K472" s="12">
        <f>K475</f>
        <v>1</v>
      </c>
      <c r="L472" s="12">
        <f>L475</f>
        <v>2643.24</v>
      </c>
      <c r="M472" s="34">
        <f>ROUND(L472*1.06,2)</f>
        <v>2801.83</v>
      </c>
      <c r="N472" s="12">
        <f>N475</f>
        <v>2801.83</v>
      </c>
    </row>
    <row r="473" spans="1:14" ht="64.8" x14ac:dyDescent="0.3">
      <c r="A473" s="11"/>
      <c r="B473" s="11"/>
      <c r="C473" s="11"/>
      <c r="D473" s="13" t="s">
        <v>325</v>
      </c>
      <c r="E473" s="11"/>
      <c r="F473" s="11"/>
      <c r="G473" s="11"/>
      <c r="H473" s="11"/>
      <c r="I473" s="11"/>
      <c r="J473" s="11"/>
      <c r="K473" s="11"/>
      <c r="L473" s="11"/>
      <c r="M473" s="11"/>
      <c r="N473" s="11"/>
    </row>
    <row r="474" spans="1:14" x14ac:dyDescent="0.3">
      <c r="A474" s="11"/>
      <c r="B474" s="11"/>
      <c r="C474" s="11"/>
      <c r="D474" s="30"/>
      <c r="E474" s="10" t="s">
        <v>16</v>
      </c>
      <c r="F474" s="14">
        <v>1</v>
      </c>
      <c r="G474" s="19">
        <v>0</v>
      </c>
      <c r="H474" s="19">
        <v>0</v>
      </c>
      <c r="I474" s="19">
        <v>0</v>
      </c>
      <c r="J474" s="12">
        <f>OR(F474&lt;&gt;0,G474&lt;&gt;0,H474&lt;&gt;0,I474&lt;&gt;0)*(F474 + (F474 = 0))*(G474 + (G474 = 0))*(H474 + (H474 = 0))*(I474 + (I474 = 0))</f>
        <v>1</v>
      </c>
      <c r="K474" s="11"/>
      <c r="L474" s="11"/>
      <c r="M474" s="11"/>
      <c r="N474" s="11"/>
    </row>
    <row r="475" spans="1:14" x14ac:dyDescent="0.3">
      <c r="A475" s="11"/>
      <c r="B475" s="11"/>
      <c r="C475" s="11"/>
      <c r="D475" s="30"/>
      <c r="E475" s="11"/>
      <c r="F475" s="11"/>
      <c r="G475" s="11"/>
      <c r="H475" s="11"/>
      <c r="I475" s="11"/>
      <c r="J475" s="17" t="s">
        <v>326</v>
      </c>
      <c r="K475" s="18">
        <f>J474</f>
        <v>1</v>
      </c>
      <c r="L475" s="19">
        <v>2643.24</v>
      </c>
      <c r="M475" s="34">
        <f>ROUND(L475*1.06,2)</f>
        <v>2801.83</v>
      </c>
      <c r="N475" s="18">
        <f>ROUND(K475*M475,2)</f>
        <v>2801.83</v>
      </c>
    </row>
    <row r="476" spans="1:14" ht="1.05" customHeight="1" x14ac:dyDescent="0.3">
      <c r="A476" s="20"/>
      <c r="B476" s="20"/>
      <c r="C476" s="20"/>
      <c r="D476" s="31"/>
      <c r="E476" s="20"/>
      <c r="F476" s="20"/>
      <c r="G476" s="20"/>
      <c r="H476" s="20"/>
      <c r="I476" s="20"/>
      <c r="J476" s="20"/>
      <c r="K476" s="20"/>
      <c r="L476" s="20"/>
      <c r="M476" s="20"/>
      <c r="N476" s="20"/>
    </row>
    <row r="477" spans="1:14" x14ac:dyDescent="0.3">
      <c r="A477" s="9" t="s">
        <v>327</v>
      </c>
      <c r="B477" s="10" t="s">
        <v>19</v>
      </c>
      <c r="C477" s="10" t="s">
        <v>53</v>
      </c>
      <c r="D477" s="13" t="s">
        <v>328</v>
      </c>
      <c r="E477" s="11"/>
      <c r="F477" s="11"/>
      <c r="G477" s="11"/>
      <c r="H477" s="11"/>
      <c r="I477" s="11"/>
      <c r="J477" s="11"/>
      <c r="K477" s="12">
        <f>K481</f>
        <v>9</v>
      </c>
      <c r="L477" s="12">
        <f>L481</f>
        <v>98.21</v>
      </c>
      <c r="M477" s="34">
        <f>ROUND(L477*1.06,2)</f>
        <v>104.1</v>
      </c>
      <c r="N477" s="12">
        <f>N481</f>
        <v>936.9</v>
      </c>
    </row>
    <row r="478" spans="1:14" ht="32.4" x14ac:dyDescent="0.3">
      <c r="A478" s="11"/>
      <c r="B478" s="11"/>
      <c r="C478" s="11"/>
      <c r="D478" s="13" t="s">
        <v>329</v>
      </c>
      <c r="E478" s="11"/>
      <c r="F478" s="11"/>
      <c r="G478" s="11"/>
      <c r="H478" s="11"/>
      <c r="I478" s="11"/>
      <c r="J478" s="11"/>
      <c r="K478" s="11"/>
      <c r="L478" s="11"/>
      <c r="M478" s="11"/>
      <c r="N478" s="11"/>
    </row>
    <row r="479" spans="1:14" x14ac:dyDescent="0.3">
      <c r="A479" s="11"/>
      <c r="B479" s="11"/>
      <c r="C479" s="11"/>
      <c r="D479" s="30"/>
      <c r="E479" s="10" t="s">
        <v>330</v>
      </c>
      <c r="F479" s="14"/>
      <c r="G479" s="19"/>
      <c r="H479" s="19"/>
      <c r="I479" s="19"/>
      <c r="J479" s="12">
        <f>OR(F479&lt;&gt;0,G479&lt;&gt;0,H479&lt;&gt;0,I479&lt;&gt;0)*(F479 + (F479 = 0))*(G479 + (G479 = 0))*(H479 + (H479 = 0))*(I479 + (I479 = 0))</f>
        <v>0</v>
      </c>
      <c r="K479" s="11"/>
      <c r="L479" s="11"/>
      <c r="M479" s="11"/>
      <c r="N479" s="11"/>
    </row>
    <row r="480" spans="1:14" x14ac:dyDescent="0.3">
      <c r="A480" s="11"/>
      <c r="B480" s="11"/>
      <c r="C480" s="11"/>
      <c r="D480" s="30"/>
      <c r="E480" s="10" t="s">
        <v>331</v>
      </c>
      <c r="F480" s="14">
        <v>2</v>
      </c>
      <c r="G480" s="19">
        <v>4.5</v>
      </c>
      <c r="H480" s="19">
        <v>0</v>
      </c>
      <c r="I480" s="19">
        <v>0</v>
      </c>
      <c r="J480" s="12">
        <f>OR(F480&lt;&gt;0,G480&lt;&gt;0,H480&lt;&gt;0,I480&lt;&gt;0)*(F480 + (F480 = 0))*(G480 + (G480 = 0))*(H480 + (H480 = 0))*(I480 + (I480 = 0))</f>
        <v>9</v>
      </c>
      <c r="K480" s="11"/>
      <c r="L480" s="11"/>
      <c r="M480" s="11"/>
      <c r="N480" s="11"/>
    </row>
    <row r="481" spans="1:14" x14ac:dyDescent="0.3">
      <c r="A481" s="11"/>
      <c r="B481" s="11"/>
      <c r="C481" s="11"/>
      <c r="D481" s="30"/>
      <c r="E481" s="11"/>
      <c r="F481" s="11"/>
      <c r="G481" s="11"/>
      <c r="H481" s="11"/>
      <c r="I481" s="11"/>
      <c r="J481" s="17" t="s">
        <v>332</v>
      </c>
      <c r="K481" s="18">
        <f>SUM(J479:J480)*1</f>
        <v>9</v>
      </c>
      <c r="L481" s="19">
        <v>98.21</v>
      </c>
      <c r="M481" s="34">
        <f>ROUND(L481*1.06,2)</f>
        <v>104.1</v>
      </c>
      <c r="N481" s="18">
        <f>ROUND(K481*M481,2)</f>
        <v>936.9</v>
      </c>
    </row>
    <row r="482" spans="1:14" ht="1.05" customHeight="1" x14ac:dyDescent="0.3">
      <c r="A482" s="20"/>
      <c r="B482" s="20"/>
      <c r="C482" s="20"/>
      <c r="D482" s="31"/>
      <c r="E482" s="20"/>
      <c r="F482" s="20"/>
      <c r="G482" s="20"/>
      <c r="H482" s="20"/>
      <c r="I482" s="20"/>
      <c r="J482" s="20"/>
      <c r="K482" s="20"/>
      <c r="L482" s="20"/>
      <c r="M482" s="20"/>
      <c r="N482" s="20"/>
    </row>
    <row r="483" spans="1:14" x14ac:dyDescent="0.3">
      <c r="A483" s="9" t="s">
        <v>333</v>
      </c>
      <c r="B483" s="10" t="s">
        <v>19</v>
      </c>
      <c r="C483" s="10" t="s">
        <v>38</v>
      </c>
      <c r="D483" s="13" t="s">
        <v>334</v>
      </c>
      <c r="E483" s="11"/>
      <c r="F483" s="11"/>
      <c r="G483" s="11"/>
      <c r="H483" s="11"/>
      <c r="I483" s="11"/>
      <c r="J483" s="11"/>
      <c r="K483" s="12">
        <f>K486</f>
        <v>4</v>
      </c>
      <c r="L483" s="12">
        <f>L486</f>
        <v>155.01</v>
      </c>
      <c r="M483" s="34">
        <f>ROUND(L483*1.06,2)</f>
        <v>164.31</v>
      </c>
      <c r="N483" s="12">
        <f>N486</f>
        <v>657.24</v>
      </c>
    </row>
    <row r="484" spans="1:14" ht="64.8" x14ac:dyDescent="0.3">
      <c r="A484" s="11"/>
      <c r="B484" s="11"/>
      <c r="C484" s="11"/>
      <c r="D484" s="13" t="s">
        <v>335</v>
      </c>
      <c r="E484" s="11"/>
      <c r="F484" s="11"/>
      <c r="G484" s="11"/>
      <c r="H484" s="11"/>
      <c r="I484" s="11"/>
      <c r="J484" s="11"/>
      <c r="K484" s="11"/>
      <c r="L484" s="11"/>
      <c r="M484" s="11"/>
      <c r="N484" s="11"/>
    </row>
    <row r="485" spans="1:14" x14ac:dyDescent="0.3">
      <c r="A485" s="11"/>
      <c r="B485" s="11"/>
      <c r="C485" s="11"/>
      <c r="D485" s="30"/>
      <c r="E485" s="10" t="s">
        <v>16</v>
      </c>
      <c r="F485" s="14">
        <v>1</v>
      </c>
      <c r="G485" s="15">
        <v>5</v>
      </c>
      <c r="H485" s="15">
        <v>0</v>
      </c>
      <c r="I485" s="15">
        <v>0.8</v>
      </c>
      <c r="J485" s="16">
        <f>OR(F485&lt;&gt;0,G485&lt;&gt;0,H485&lt;&gt;0,I485&lt;&gt;0)*(F485 + (F485 = 0))*(G485 + (G485 = 0))*(H485 + (H485 = 0))*(I485 + (I485 = 0))</f>
        <v>4</v>
      </c>
      <c r="K485" s="11"/>
      <c r="L485" s="11"/>
      <c r="M485" s="11"/>
      <c r="N485" s="11"/>
    </row>
    <row r="486" spans="1:14" x14ac:dyDescent="0.3">
      <c r="A486" s="11"/>
      <c r="B486" s="11"/>
      <c r="C486" s="11"/>
      <c r="D486" s="30"/>
      <c r="E486" s="11"/>
      <c r="F486" s="11"/>
      <c r="G486" s="11"/>
      <c r="H486" s="11"/>
      <c r="I486" s="11"/>
      <c r="J486" s="17" t="s">
        <v>336</v>
      </c>
      <c r="K486" s="18">
        <f>J485</f>
        <v>4</v>
      </c>
      <c r="L486" s="19">
        <v>155.01</v>
      </c>
      <c r="M486" s="34">
        <f>ROUND(L486*1.06,2)</f>
        <v>164.31</v>
      </c>
      <c r="N486" s="18">
        <f>ROUND(K486*M486,2)</f>
        <v>657.24</v>
      </c>
    </row>
    <row r="487" spans="1:14" ht="1.05" customHeight="1" x14ac:dyDescent="0.3">
      <c r="A487" s="20"/>
      <c r="B487" s="20"/>
      <c r="C487" s="20"/>
      <c r="D487" s="31"/>
      <c r="E487" s="20"/>
      <c r="F487" s="20"/>
      <c r="G487" s="20"/>
      <c r="H487" s="20"/>
      <c r="I487" s="20"/>
      <c r="J487" s="20"/>
      <c r="K487" s="20"/>
      <c r="L487" s="20"/>
      <c r="M487" s="20"/>
      <c r="N487" s="20"/>
    </row>
    <row r="488" spans="1:14" ht="21.6" x14ac:dyDescent="0.3">
      <c r="A488" s="9" t="s">
        <v>337</v>
      </c>
      <c r="B488" s="10" t="s">
        <v>19</v>
      </c>
      <c r="C488" s="10" t="s">
        <v>38</v>
      </c>
      <c r="D488" s="13" t="s">
        <v>338</v>
      </c>
      <c r="E488" s="11"/>
      <c r="F488" s="11"/>
      <c r="G488" s="11"/>
      <c r="H488" s="11"/>
      <c r="I488" s="11"/>
      <c r="J488" s="11"/>
      <c r="K488" s="12">
        <f>K491</f>
        <v>12.74</v>
      </c>
      <c r="L488" s="12">
        <f>L491</f>
        <v>131.11000000000001</v>
      </c>
      <c r="M488" s="34">
        <f>ROUND(L488*1.06,2)</f>
        <v>138.97999999999999</v>
      </c>
      <c r="N488" s="12">
        <f>N491</f>
        <v>1770.61</v>
      </c>
    </row>
    <row r="489" spans="1:14" ht="129.6" x14ac:dyDescent="0.3">
      <c r="A489" s="11"/>
      <c r="B489" s="11"/>
      <c r="C489" s="11"/>
      <c r="D489" s="13" t="s">
        <v>339</v>
      </c>
      <c r="E489" s="11"/>
      <c r="F489" s="11"/>
      <c r="G489" s="11"/>
      <c r="H489" s="11"/>
      <c r="I489" s="11"/>
      <c r="J489" s="11"/>
      <c r="K489" s="11"/>
      <c r="L489" s="11"/>
      <c r="M489" s="11"/>
      <c r="N489" s="11"/>
    </row>
    <row r="490" spans="1:14" x14ac:dyDescent="0.3">
      <c r="A490" s="11"/>
      <c r="B490" s="11"/>
      <c r="C490" s="11"/>
      <c r="D490" s="30"/>
      <c r="E490" s="10" t="s">
        <v>340</v>
      </c>
      <c r="F490" s="14">
        <v>1</v>
      </c>
      <c r="G490" s="15">
        <v>4.9000000000000004</v>
      </c>
      <c r="H490" s="15">
        <v>2.6</v>
      </c>
      <c r="I490" s="15">
        <v>0</v>
      </c>
      <c r="J490" s="16">
        <f>OR(F490&lt;&gt;0,G490&lt;&gt;0,H490&lt;&gt;0,I490&lt;&gt;0)*(F490 + (F490 = 0))*(G490 + (G490 = 0))*(H490 + (H490 = 0))*(I490 + (I490 = 0))</f>
        <v>12.74</v>
      </c>
      <c r="K490" s="11"/>
      <c r="L490" s="11"/>
      <c r="M490" s="11"/>
      <c r="N490" s="11"/>
    </row>
    <row r="491" spans="1:14" x14ac:dyDescent="0.3">
      <c r="A491" s="11"/>
      <c r="B491" s="11"/>
      <c r="C491" s="11"/>
      <c r="D491" s="30"/>
      <c r="E491" s="11"/>
      <c r="F491" s="11"/>
      <c r="G491" s="11"/>
      <c r="H491" s="11"/>
      <c r="I491" s="11"/>
      <c r="J491" s="17" t="s">
        <v>341</v>
      </c>
      <c r="K491" s="18">
        <f>J490</f>
        <v>12.74</v>
      </c>
      <c r="L491" s="19">
        <v>131.11000000000001</v>
      </c>
      <c r="M491" s="34">
        <f>ROUND(L491*1.06,2)</f>
        <v>138.97999999999999</v>
      </c>
      <c r="N491" s="18">
        <f>ROUND(K491*M491,2)</f>
        <v>1770.61</v>
      </c>
    </row>
    <row r="492" spans="1:14" ht="1.05" customHeight="1" x14ac:dyDescent="0.3">
      <c r="A492" s="20"/>
      <c r="B492" s="20"/>
      <c r="C492" s="20"/>
      <c r="D492" s="31"/>
      <c r="E492" s="20"/>
      <c r="F492" s="20"/>
      <c r="G492" s="20"/>
      <c r="H492" s="20"/>
      <c r="I492" s="20"/>
      <c r="J492" s="20"/>
      <c r="K492" s="20"/>
      <c r="L492" s="20"/>
      <c r="M492" s="20"/>
      <c r="N492" s="20"/>
    </row>
    <row r="493" spans="1:14" ht="21.6" x14ac:dyDescent="0.3">
      <c r="A493" s="9" t="s">
        <v>133</v>
      </c>
      <c r="B493" s="10" t="s">
        <v>19</v>
      </c>
      <c r="C493" s="10" t="s">
        <v>45</v>
      </c>
      <c r="D493" s="13" t="s">
        <v>134</v>
      </c>
      <c r="E493" s="11"/>
      <c r="F493" s="11"/>
      <c r="G493" s="11"/>
      <c r="H493" s="11"/>
      <c r="I493" s="11"/>
      <c r="J493" s="11"/>
      <c r="K493" s="12">
        <f>K508</f>
        <v>97.32</v>
      </c>
      <c r="L493" s="12">
        <f>L508</f>
        <v>4.71</v>
      </c>
      <c r="M493" s="34">
        <f>ROUND(L493*1.06,2)</f>
        <v>4.99</v>
      </c>
      <c r="N493" s="12">
        <f>N508</f>
        <v>485.63</v>
      </c>
    </row>
    <row r="494" spans="1:14" ht="21.6" x14ac:dyDescent="0.3">
      <c r="A494" s="11"/>
      <c r="B494" s="11"/>
      <c r="C494" s="11"/>
      <c r="D494" s="13" t="s">
        <v>135</v>
      </c>
      <c r="E494" s="11"/>
      <c r="F494" s="11"/>
      <c r="G494" s="11"/>
      <c r="H494" s="11"/>
      <c r="I494" s="11"/>
      <c r="J494" s="11"/>
      <c r="K494" s="11"/>
      <c r="L494" s="11"/>
      <c r="M494" s="11"/>
      <c r="N494" s="11"/>
    </row>
    <row r="495" spans="1:14" x14ac:dyDescent="0.3">
      <c r="A495" s="11"/>
      <c r="B495" s="11"/>
      <c r="C495" s="11"/>
      <c r="D495" s="30"/>
      <c r="E495" s="10" t="s">
        <v>342</v>
      </c>
      <c r="F495" s="14">
        <v>1</v>
      </c>
      <c r="G495" s="15">
        <v>9</v>
      </c>
      <c r="H495" s="15">
        <v>4.5999999999999996</v>
      </c>
      <c r="I495" s="15">
        <v>0.65</v>
      </c>
      <c r="J495" s="16">
        <f>OR(F495&lt;&gt;0,G495&lt;&gt;0,H495&lt;&gt;0,I495&lt;&gt;0)*(F495 + (F495 = 0))*(G495 + (G495 = 0))*(H495 + (H495 = 0))*(I495 + (I495 = 0))</f>
        <v>26.91</v>
      </c>
      <c r="K495" s="11"/>
      <c r="L495" s="11"/>
      <c r="M495" s="11"/>
      <c r="N495" s="11"/>
    </row>
    <row r="496" spans="1:14" x14ac:dyDescent="0.3">
      <c r="A496" s="11"/>
      <c r="B496" s="11"/>
      <c r="C496" s="11"/>
      <c r="D496" s="30"/>
      <c r="E496" s="10" t="s">
        <v>343</v>
      </c>
      <c r="F496" s="14"/>
      <c r="G496" s="15"/>
      <c r="H496" s="15"/>
      <c r="I496" s="15"/>
      <c r="J496" s="16">
        <f>OR(F496&lt;&gt;0,G496&lt;&gt;0,H496&lt;&gt;0,I496&lt;&gt;0)*(F496 + (F496 = 0))*(G496 + (G496 = 0))*(H496 + (H496 = 0))*(I496 + (I496 = 0))</f>
        <v>0</v>
      </c>
      <c r="K496" s="11"/>
      <c r="L496" s="11"/>
      <c r="M496" s="11"/>
      <c r="N496" s="11"/>
    </row>
    <row r="497" spans="1:14" x14ac:dyDescent="0.3">
      <c r="A497" s="11"/>
      <c r="B497" s="11"/>
      <c r="C497" s="11"/>
      <c r="D497" s="30"/>
      <c r="E497" s="10" t="s">
        <v>344</v>
      </c>
      <c r="F497" s="14">
        <v>1</v>
      </c>
      <c r="G497" s="15">
        <v>7.26</v>
      </c>
      <c r="H497" s="15">
        <v>2.883</v>
      </c>
      <c r="I497" s="15">
        <v>0.75</v>
      </c>
      <c r="J497" s="16">
        <f>OR(F497&lt;&gt;0,G497&lt;&gt;0,H497&lt;&gt;0,I497&lt;&gt;0)*(F497 + (F497 = 0))*(G497 + (G497 = 0))*(H497 + (H497 = 0))*(I497 + (I497 = 0))</f>
        <v>15.698</v>
      </c>
      <c r="K497" s="11"/>
      <c r="L497" s="11"/>
      <c r="M497" s="11"/>
      <c r="N497" s="11"/>
    </row>
    <row r="498" spans="1:14" x14ac:dyDescent="0.3">
      <c r="A498" s="11"/>
      <c r="B498" s="11"/>
      <c r="C498" s="11"/>
      <c r="D498" s="30"/>
      <c r="E498" s="10" t="s">
        <v>345</v>
      </c>
      <c r="F498" s="14">
        <v>1</v>
      </c>
      <c r="G498" s="15">
        <v>6.12</v>
      </c>
      <c r="H498" s="15">
        <v>2.7370000000000001</v>
      </c>
      <c r="I498" s="15">
        <v>0.89</v>
      </c>
      <c r="J498" s="16">
        <f>OR(F498&lt;&gt;0,G498&lt;&gt;0,H498&lt;&gt;0,I498&lt;&gt;0)*(F498 + (F498 = 0))*(G498 + (G498 = 0))*(H498 + (H498 = 0))*(I498 + (I498 = 0))</f>
        <v>14.907999999999999</v>
      </c>
      <c r="K498" s="11"/>
      <c r="L498" s="11"/>
      <c r="M498" s="11"/>
      <c r="N498" s="11"/>
    </row>
    <row r="499" spans="1:14" x14ac:dyDescent="0.3">
      <c r="A499" s="11"/>
      <c r="B499" s="11"/>
      <c r="C499" s="11"/>
      <c r="D499" s="30"/>
      <c r="E499" s="10" t="s">
        <v>346</v>
      </c>
      <c r="F499" s="14">
        <v>-1</v>
      </c>
      <c r="G499" s="15">
        <v>1.1299999999999999</v>
      </c>
      <c r="H499" s="15">
        <v>2.7370000000000001</v>
      </c>
      <c r="I499" s="15">
        <v>0.89</v>
      </c>
      <c r="J499" s="16">
        <f>OR(F499&lt;&gt;0,G499&lt;&gt;0,H499&lt;&gt;0,I499&lt;&gt;0)*(F499 + (F499 = 0))*(G499 + (G499 = 0))*(H499 + (H499 = 0))*(I499 + (I499 = 0))</f>
        <v>-2.7530000000000001</v>
      </c>
      <c r="K499" s="11"/>
      <c r="L499" s="11"/>
      <c r="M499" s="11"/>
      <c r="N499" s="11"/>
    </row>
    <row r="500" spans="1:14" x14ac:dyDescent="0.3">
      <c r="A500" s="11"/>
      <c r="B500" s="11"/>
      <c r="C500" s="11"/>
      <c r="D500" s="30"/>
      <c r="E500" s="10" t="s">
        <v>347</v>
      </c>
      <c r="F500" s="14">
        <v>1</v>
      </c>
      <c r="G500" s="15">
        <v>7.01</v>
      </c>
      <c r="H500" s="15">
        <v>2.31</v>
      </c>
      <c r="I500" s="15">
        <v>0.56999999999999995</v>
      </c>
      <c r="J500" s="16">
        <f>OR(F500&lt;&gt;0,G500&lt;&gt;0,H500&lt;&gt;0,I500&lt;&gt;0)*(F500 + (F500 = 0))*(G500 + (G500 = 0))*(H500 + (H500 = 0))*(I500 + (I500 = 0))</f>
        <v>9.23</v>
      </c>
      <c r="K500" s="11"/>
      <c r="L500" s="11"/>
      <c r="M500" s="11"/>
      <c r="N500" s="11"/>
    </row>
    <row r="501" spans="1:14" x14ac:dyDescent="0.3">
      <c r="A501" s="11"/>
      <c r="B501" s="11"/>
      <c r="C501" s="11"/>
      <c r="D501" s="30"/>
      <c r="E501" s="10" t="s">
        <v>348</v>
      </c>
      <c r="F501" s="14">
        <v>1</v>
      </c>
      <c r="G501" s="15">
        <v>4.66</v>
      </c>
      <c r="H501" s="15">
        <v>1.95</v>
      </c>
      <c r="I501" s="15">
        <v>0.3</v>
      </c>
      <c r="J501" s="16">
        <f>OR(F501&lt;&gt;0,G501&lt;&gt;0,H501&lt;&gt;0,I501&lt;&gt;0)*(F501 + (F501 = 0))*(G501 + (G501 = 0))*(H501 + (H501 = 0))*(I501 + (I501 = 0))</f>
        <v>2.726</v>
      </c>
      <c r="K501" s="11"/>
      <c r="L501" s="11"/>
      <c r="M501" s="11"/>
      <c r="N501" s="11"/>
    </row>
    <row r="502" spans="1:14" x14ac:dyDescent="0.3">
      <c r="A502" s="11"/>
      <c r="B502" s="11"/>
      <c r="C502" s="11"/>
      <c r="D502" s="30"/>
      <c r="E502" s="10" t="s">
        <v>16</v>
      </c>
      <c r="F502" s="14">
        <v>1</v>
      </c>
      <c r="G502" s="15">
        <v>0.9</v>
      </c>
      <c r="H502" s="15">
        <v>1.45</v>
      </c>
      <c r="I502" s="15">
        <v>0.3</v>
      </c>
      <c r="J502" s="16">
        <f>OR(F502&lt;&gt;0,G502&lt;&gt;0,H502&lt;&gt;0,I502&lt;&gt;0)*(F502 + (F502 = 0))*(G502 + (G502 = 0))*(H502 + (H502 = 0))*(I502 + (I502 = 0))</f>
        <v>0.39200000000000002</v>
      </c>
      <c r="K502" s="11"/>
      <c r="L502" s="11"/>
      <c r="M502" s="11"/>
      <c r="N502" s="11"/>
    </row>
    <row r="503" spans="1:14" x14ac:dyDescent="0.3">
      <c r="A503" s="11"/>
      <c r="B503" s="11"/>
      <c r="C503" s="11"/>
      <c r="D503" s="30"/>
      <c r="E503" s="10" t="s">
        <v>349</v>
      </c>
      <c r="F503" s="14">
        <v>1</v>
      </c>
      <c r="G503" s="15">
        <v>10.24</v>
      </c>
      <c r="H503" s="15">
        <v>2.63</v>
      </c>
      <c r="I503" s="15">
        <v>0.81</v>
      </c>
      <c r="J503" s="16">
        <f>OR(F503&lt;&gt;0,G503&lt;&gt;0,H503&lt;&gt;0,I503&lt;&gt;0)*(F503 + (F503 = 0))*(G503 + (G503 = 0))*(H503 + (H503 = 0))*(I503 + (I503 = 0))</f>
        <v>21.814</v>
      </c>
      <c r="K503" s="11"/>
      <c r="L503" s="11"/>
      <c r="M503" s="11"/>
      <c r="N503" s="11"/>
    </row>
    <row r="504" spans="1:14" x14ac:dyDescent="0.3">
      <c r="A504" s="11"/>
      <c r="B504" s="11"/>
      <c r="C504" s="11"/>
      <c r="D504" s="30"/>
      <c r="E504" s="10" t="s">
        <v>350</v>
      </c>
      <c r="F504" s="14">
        <v>1</v>
      </c>
      <c r="G504" s="15">
        <v>1.85</v>
      </c>
      <c r="H504" s="15">
        <v>2.21</v>
      </c>
      <c r="I504" s="15">
        <v>0.5</v>
      </c>
      <c r="J504" s="16">
        <f>OR(F504&lt;&gt;0,G504&lt;&gt;0,H504&lt;&gt;0,I504&lt;&gt;0)*(F504 + (F504 = 0))*(G504 + (G504 = 0))*(H504 + (H504 = 0))*(I504 + (I504 = 0))</f>
        <v>2.044</v>
      </c>
      <c r="K504" s="11"/>
      <c r="L504" s="11"/>
      <c r="M504" s="11"/>
      <c r="N504" s="11"/>
    </row>
    <row r="505" spans="1:14" x14ac:dyDescent="0.3">
      <c r="A505" s="11"/>
      <c r="B505" s="11"/>
      <c r="C505" s="11"/>
      <c r="D505" s="30"/>
      <c r="E505" s="10" t="s">
        <v>346</v>
      </c>
      <c r="F505" s="14">
        <v>-1</v>
      </c>
      <c r="G505" s="15">
        <v>1.55</v>
      </c>
      <c r="H505" s="15">
        <v>2.21</v>
      </c>
      <c r="I505" s="15">
        <v>0.5</v>
      </c>
      <c r="J505" s="16">
        <f>OR(F505&lt;&gt;0,G505&lt;&gt;0,H505&lt;&gt;0,I505&lt;&gt;0)*(F505 + (F505 = 0))*(G505 + (G505 = 0))*(H505 + (H505 = 0))*(I505 + (I505 = 0))</f>
        <v>-1.7130000000000001</v>
      </c>
      <c r="K505" s="11"/>
      <c r="L505" s="11"/>
      <c r="M505" s="11"/>
      <c r="N505" s="11"/>
    </row>
    <row r="506" spans="1:14" x14ac:dyDescent="0.3">
      <c r="A506" s="11"/>
      <c r="B506" s="11"/>
      <c r="C506" s="11"/>
      <c r="D506" s="30"/>
      <c r="E506" s="10" t="s">
        <v>351</v>
      </c>
      <c r="F506" s="14">
        <v>1</v>
      </c>
      <c r="G506" s="15">
        <v>6.37</v>
      </c>
      <c r="H506" s="15">
        <v>2.0169999999999999</v>
      </c>
      <c r="I506" s="15">
        <v>0.35</v>
      </c>
      <c r="J506" s="16">
        <f>OR(F506&lt;&gt;0,G506&lt;&gt;0,H506&lt;&gt;0,I506&lt;&gt;0)*(F506 + (F506 = 0))*(G506 + (G506 = 0))*(H506 + (H506 = 0))*(I506 + (I506 = 0))</f>
        <v>4.4969999999999999</v>
      </c>
      <c r="K506" s="11"/>
      <c r="L506" s="11"/>
      <c r="M506" s="11"/>
      <c r="N506" s="11"/>
    </row>
    <row r="507" spans="1:14" x14ac:dyDescent="0.3">
      <c r="A507" s="11"/>
      <c r="B507" s="11"/>
      <c r="C507" s="11"/>
      <c r="D507" s="30"/>
      <c r="E507" s="10" t="s">
        <v>352</v>
      </c>
      <c r="F507" s="14">
        <v>1</v>
      </c>
      <c r="G507" s="15">
        <v>1.59</v>
      </c>
      <c r="H507" s="15">
        <v>2.67</v>
      </c>
      <c r="I507" s="15">
        <v>0.84</v>
      </c>
      <c r="J507" s="16">
        <f>OR(F507&lt;&gt;0,G507&lt;&gt;0,H507&lt;&gt;0,I507&lt;&gt;0)*(F507 + (F507 = 0))*(G507 + (G507 = 0))*(H507 + (H507 = 0))*(I507 + (I507 = 0))</f>
        <v>3.5659999999999998</v>
      </c>
      <c r="K507" s="11"/>
      <c r="L507" s="11"/>
      <c r="M507" s="11"/>
      <c r="N507" s="11"/>
    </row>
    <row r="508" spans="1:14" x14ac:dyDescent="0.3">
      <c r="A508" s="11"/>
      <c r="B508" s="11"/>
      <c r="C508" s="11"/>
      <c r="D508" s="30"/>
      <c r="E508" s="11"/>
      <c r="F508" s="11"/>
      <c r="G508" s="11"/>
      <c r="H508" s="11"/>
      <c r="I508" s="11"/>
      <c r="J508" s="17" t="s">
        <v>136</v>
      </c>
      <c r="K508" s="18">
        <f>SUM(J495:J507)</f>
        <v>97.32</v>
      </c>
      <c r="L508" s="19">
        <v>4.71</v>
      </c>
      <c r="M508" s="34">
        <f>ROUND(L508*1.06,2)</f>
        <v>4.99</v>
      </c>
      <c r="N508" s="18">
        <f>ROUND(K508*M508,2)</f>
        <v>485.63</v>
      </c>
    </row>
    <row r="509" spans="1:14" ht="1.05" customHeight="1" x14ac:dyDescent="0.3">
      <c r="A509" s="20"/>
      <c r="B509" s="20"/>
      <c r="C509" s="20"/>
      <c r="D509" s="31"/>
      <c r="E509" s="20"/>
      <c r="F509" s="20"/>
      <c r="G509" s="20"/>
      <c r="H509" s="20"/>
      <c r="I509" s="20"/>
      <c r="J509" s="20"/>
      <c r="K509" s="20"/>
      <c r="L509" s="20"/>
      <c r="M509" s="20"/>
      <c r="N509" s="20"/>
    </row>
    <row r="510" spans="1:14" x14ac:dyDescent="0.3">
      <c r="A510" s="9" t="s">
        <v>353</v>
      </c>
      <c r="B510" s="10" t="s">
        <v>19</v>
      </c>
      <c r="C510" s="10" t="s">
        <v>45</v>
      </c>
      <c r="D510" s="13" t="s">
        <v>354</v>
      </c>
      <c r="E510" s="11"/>
      <c r="F510" s="11"/>
      <c r="G510" s="11"/>
      <c r="H510" s="11"/>
      <c r="I510" s="11"/>
      <c r="J510" s="11"/>
      <c r="K510" s="12">
        <f>K514</f>
        <v>0.83</v>
      </c>
      <c r="L510" s="12">
        <f>L514</f>
        <v>32.54</v>
      </c>
      <c r="M510" s="34">
        <f>ROUND(L510*1.06,2)</f>
        <v>34.49</v>
      </c>
      <c r="N510" s="12">
        <f>N514</f>
        <v>28.63</v>
      </c>
    </row>
    <row r="511" spans="1:14" ht="54" x14ac:dyDescent="0.3">
      <c r="A511" s="11"/>
      <c r="B511" s="11"/>
      <c r="C511" s="11"/>
      <c r="D511" s="13" t="s">
        <v>355</v>
      </c>
      <c r="E511" s="11"/>
      <c r="F511" s="11"/>
      <c r="G511" s="11"/>
      <c r="H511" s="11"/>
      <c r="I511" s="11"/>
      <c r="J511" s="11"/>
      <c r="K511" s="11"/>
      <c r="L511" s="11"/>
      <c r="M511" s="11"/>
      <c r="N511" s="11"/>
    </row>
    <row r="512" spans="1:14" x14ac:dyDescent="0.3">
      <c r="A512" s="11"/>
      <c r="B512" s="11"/>
      <c r="C512" s="11"/>
      <c r="D512" s="30"/>
      <c r="E512" s="10" t="s">
        <v>356</v>
      </c>
      <c r="F512" s="14"/>
      <c r="G512" s="15"/>
      <c r="H512" s="15"/>
      <c r="I512" s="15"/>
      <c r="J512" s="16">
        <f>OR(F512&lt;&gt;0,G512&lt;&gt;0,H512&lt;&gt;0,I512&lt;&gt;0)*(F512 + (F512 = 0))*(G512 + (G512 = 0))*(H512 + (H512 = 0))*(I512 + (I512 = 0))</f>
        <v>0</v>
      </c>
      <c r="K512" s="11"/>
      <c r="L512" s="11"/>
      <c r="M512" s="11"/>
      <c r="N512" s="11"/>
    </row>
    <row r="513" spans="1:14" x14ac:dyDescent="0.3">
      <c r="A513" s="11"/>
      <c r="B513" s="11"/>
      <c r="C513" s="11"/>
      <c r="D513" s="30"/>
      <c r="E513" s="10" t="s">
        <v>248</v>
      </c>
      <c r="F513" s="14">
        <v>0</v>
      </c>
      <c r="G513" s="15">
        <v>9</v>
      </c>
      <c r="H513" s="15">
        <v>4.5999999999999996</v>
      </c>
      <c r="I513" s="15">
        <v>0.02</v>
      </c>
      <c r="J513" s="16">
        <f>OR(F513&lt;&gt;0,G513&lt;&gt;0,H513&lt;&gt;0,I513&lt;&gt;0)*(F513 + (F513 = 0))*(G513 + (G513 = 0))*(H513 + (H513 = 0))*(I513 + (I513 = 0))</f>
        <v>0.82799999999999996</v>
      </c>
      <c r="K513" s="11"/>
      <c r="L513" s="11"/>
      <c r="M513" s="11"/>
      <c r="N513" s="11"/>
    </row>
    <row r="514" spans="1:14" x14ac:dyDescent="0.3">
      <c r="A514" s="11"/>
      <c r="B514" s="11"/>
      <c r="C514" s="11"/>
      <c r="D514" s="30"/>
      <c r="E514" s="11"/>
      <c r="F514" s="11"/>
      <c r="G514" s="11"/>
      <c r="H514" s="11"/>
      <c r="I514" s="11"/>
      <c r="J514" s="17" t="s">
        <v>357</v>
      </c>
      <c r="K514" s="18">
        <f>SUM(J512:J513)</f>
        <v>0.83</v>
      </c>
      <c r="L514" s="19">
        <v>32.54</v>
      </c>
      <c r="M514" s="34">
        <f>ROUND(L514*1.06,2)</f>
        <v>34.49</v>
      </c>
      <c r="N514" s="18">
        <f>ROUND(K514*M514,2)</f>
        <v>28.63</v>
      </c>
    </row>
    <row r="515" spans="1:14" ht="1.05" customHeight="1" x14ac:dyDescent="0.3">
      <c r="A515" s="20"/>
      <c r="B515" s="20"/>
      <c r="C515" s="20"/>
      <c r="D515" s="31"/>
      <c r="E515" s="20"/>
      <c r="F515" s="20"/>
      <c r="G515" s="20"/>
      <c r="H515" s="20"/>
      <c r="I515" s="20"/>
      <c r="J515" s="20"/>
      <c r="K515" s="20"/>
      <c r="L515" s="20"/>
      <c r="M515" s="20"/>
      <c r="N515" s="20"/>
    </row>
    <row r="516" spans="1:14" ht="21.6" x14ac:dyDescent="0.3">
      <c r="A516" s="9" t="s">
        <v>358</v>
      </c>
      <c r="B516" s="10" t="s">
        <v>19</v>
      </c>
      <c r="C516" s="10" t="s">
        <v>45</v>
      </c>
      <c r="D516" s="13" t="s">
        <v>359</v>
      </c>
      <c r="E516" s="11"/>
      <c r="F516" s="11"/>
      <c r="G516" s="11"/>
      <c r="H516" s="11"/>
      <c r="I516" s="11"/>
      <c r="J516" s="11"/>
      <c r="K516" s="12">
        <f>K519</f>
        <v>10.35</v>
      </c>
      <c r="L516" s="12">
        <f>L519</f>
        <v>164.26</v>
      </c>
      <c r="M516" s="34">
        <f>ROUND(L516*1.06,2)</f>
        <v>174.12</v>
      </c>
      <c r="N516" s="12">
        <f>N519</f>
        <v>1802.14</v>
      </c>
    </row>
    <row r="517" spans="1:14" ht="64.8" x14ac:dyDescent="0.3">
      <c r="A517" s="11"/>
      <c r="B517" s="11"/>
      <c r="C517" s="11"/>
      <c r="D517" s="13" t="s">
        <v>360</v>
      </c>
      <c r="E517" s="11"/>
      <c r="F517" s="11"/>
      <c r="G517" s="11"/>
      <c r="H517" s="11"/>
      <c r="I517" s="11"/>
      <c r="J517" s="11"/>
      <c r="K517" s="11"/>
      <c r="L517" s="11"/>
      <c r="M517" s="11"/>
      <c r="N517" s="11"/>
    </row>
    <row r="518" spans="1:14" x14ac:dyDescent="0.3">
      <c r="A518" s="11"/>
      <c r="B518" s="11"/>
      <c r="C518" s="11"/>
      <c r="D518" s="30"/>
      <c r="E518" s="10" t="s">
        <v>361</v>
      </c>
      <c r="F518" s="14">
        <v>0</v>
      </c>
      <c r="G518" s="15">
        <v>9</v>
      </c>
      <c r="H518" s="15">
        <v>4.5999999999999996</v>
      </c>
      <c r="I518" s="15">
        <v>0.25</v>
      </c>
      <c r="J518" s="16">
        <f>OR(F518&lt;&gt;0,G518&lt;&gt;0,H518&lt;&gt;0,I518&lt;&gt;0)*(F518 + (F518 = 0))*(G518 + (G518 = 0))*(H518 + (H518 = 0))*(I518 + (I518 = 0))</f>
        <v>10.35</v>
      </c>
      <c r="K518" s="11"/>
      <c r="L518" s="11"/>
      <c r="M518" s="11"/>
      <c r="N518" s="11"/>
    </row>
    <row r="519" spans="1:14" x14ac:dyDescent="0.3">
      <c r="A519" s="11"/>
      <c r="B519" s="11"/>
      <c r="C519" s="11"/>
      <c r="D519" s="30"/>
      <c r="E519" s="11"/>
      <c r="F519" s="11"/>
      <c r="G519" s="11"/>
      <c r="H519" s="11"/>
      <c r="I519" s="11"/>
      <c r="J519" s="17" t="s">
        <v>362</v>
      </c>
      <c r="K519" s="18">
        <f>J518</f>
        <v>10.35</v>
      </c>
      <c r="L519" s="19">
        <v>164.26</v>
      </c>
      <c r="M519" s="34">
        <f>ROUND(L519*1.06,2)</f>
        <v>174.12</v>
      </c>
      <c r="N519" s="18">
        <f>ROUND(K519*M519,2)</f>
        <v>1802.14</v>
      </c>
    </row>
    <row r="520" spans="1:14" ht="1.05" customHeight="1" x14ac:dyDescent="0.3">
      <c r="A520" s="20"/>
      <c r="B520" s="20"/>
      <c r="C520" s="20"/>
      <c r="D520" s="31"/>
      <c r="E520" s="20"/>
      <c r="F520" s="20"/>
      <c r="G520" s="20"/>
      <c r="H520" s="20"/>
      <c r="I520" s="20"/>
      <c r="J520" s="20"/>
      <c r="K520" s="20"/>
      <c r="L520" s="20"/>
      <c r="M520" s="20"/>
      <c r="N520" s="20"/>
    </row>
    <row r="521" spans="1:14" x14ac:dyDescent="0.3">
      <c r="A521" s="9" t="s">
        <v>363</v>
      </c>
      <c r="B521" s="10" t="s">
        <v>19</v>
      </c>
      <c r="C521" s="10" t="s">
        <v>45</v>
      </c>
      <c r="D521" s="13" t="s">
        <v>364</v>
      </c>
      <c r="E521" s="11"/>
      <c r="F521" s="11"/>
      <c r="G521" s="11"/>
      <c r="H521" s="11"/>
      <c r="I521" s="11"/>
      <c r="J521" s="11"/>
      <c r="K521" s="12">
        <f>K525</f>
        <v>2.25</v>
      </c>
      <c r="L521" s="12">
        <f>L525</f>
        <v>25.73</v>
      </c>
      <c r="M521" s="34">
        <f>ROUND(L521*1.06,2)</f>
        <v>27.27</v>
      </c>
      <c r="N521" s="12">
        <f>N525</f>
        <v>61.36</v>
      </c>
    </row>
    <row r="522" spans="1:14" ht="43.2" x14ac:dyDescent="0.3">
      <c r="A522" s="11"/>
      <c r="B522" s="11"/>
      <c r="C522" s="11"/>
      <c r="D522" s="13" t="s">
        <v>365</v>
      </c>
      <c r="E522" s="11"/>
      <c r="F522" s="11"/>
      <c r="G522" s="11"/>
      <c r="H522" s="11"/>
      <c r="I522" s="11"/>
      <c r="J522" s="11"/>
      <c r="K522" s="11"/>
      <c r="L522" s="11"/>
      <c r="M522" s="11"/>
      <c r="N522" s="11"/>
    </row>
    <row r="523" spans="1:14" x14ac:dyDescent="0.3">
      <c r="A523" s="11"/>
      <c r="B523" s="11"/>
      <c r="C523" s="11"/>
      <c r="D523" s="30"/>
      <c r="E523" s="10" t="s">
        <v>247</v>
      </c>
      <c r="F523" s="14"/>
      <c r="G523" s="15"/>
      <c r="H523" s="15"/>
      <c r="I523" s="15"/>
      <c r="J523" s="16">
        <f>OR(F523&lt;&gt;0,G523&lt;&gt;0,H523&lt;&gt;0,I523&lt;&gt;0)*(F523 + (F523 = 0))*(G523 + (G523 = 0))*(H523 + (H523 = 0))*(I523 + (I523 = 0))</f>
        <v>0</v>
      </c>
      <c r="K523" s="11"/>
      <c r="L523" s="11"/>
      <c r="M523" s="11"/>
      <c r="N523" s="11"/>
    </row>
    <row r="524" spans="1:14" x14ac:dyDescent="0.3">
      <c r="A524" s="11"/>
      <c r="B524" s="11"/>
      <c r="C524" s="11"/>
      <c r="D524" s="30"/>
      <c r="E524" s="10" t="s">
        <v>248</v>
      </c>
      <c r="F524" s="14">
        <v>2</v>
      </c>
      <c r="G524" s="15">
        <v>9</v>
      </c>
      <c r="H524" s="15">
        <v>0.5</v>
      </c>
      <c r="I524" s="15">
        <v>0.25</v>
      </c>
      <c r="J524" s="16">
        <f>OR(F524&lt;&gt;0,G524&lt;&gt;0,H524&lt;&gt;0,I524&lt;&gt;0)*(F524 + (F524 = 0))*(G524 + (G524 = 0))*(H524 + (H524 = 0))*(I524 + (I524 = 0))</f>
        <v>2.25</v>
      </c>
      <c r="K524" s="11"/>
      <c r="L524" s="11"/>
      <c r="M524" s="11"/>
      <c r="N524" s="11"/>
    </row>
    <row r="525" spans="1:14" x14ac:dyDescent="0.3">
      <c r="A525" s="11"/>
      <c r="B525" s="11"/>
      <c r="C525" s="11"/>
      <c r="D525" s="30"/>
      <c r="E525" s="11"/>
      <c r="F525" s="11"/>
      <c r="G525" s="11"/>
      <c r="H525" s="11"/>
      <c r="I525" s="11"/>
      <c r="J525" s="17" t="s">
        <v>366</v>
      </c>
      <c r="K525" s="18">
        <f>SUM(J523:J524)</f>
        <v>2.25</v>
      </c>
      <c r="L525" s="19">
        <v>25.73</v>
      </c>
      <c r="M525" s="34">
        <f>ROUND(L525*1.06,2)</f>
        <v>27.27</v>
      </c>
      <c r="N525" s="18">
        <f>ROUND(K525*M525,2)</f>
        <v>61.36</v>
      </c>
    </row>
    <row r="526" spans="1:14" ht="1.05" customHeight="1" x14ac:dyDescent="0.3">
      <c r="A526" s="20"/>
      <c r="B526" s="20"/>
      <c r="C526" s="20"/>
      <c r="D526" s="31"/>
      <c r="E526" s="20"/>
      <c r="F526" s="20"/>
      <c r="G526" s="20"/>
      <c r="H526" s="20"/>
      <c r="I526" s="20"/>
      <c r="J526" s="20"/>
      <c r="K526" s="20"/>
      <c r="L526" s="20"/>
      <c r="M526" s="20"/>
      <c r="N526" s="20"/>
    </row>
    <row r="527" spans="1:14" x14ac:dyDescent="0.3">
      <c r="A527" s="9" t="s">
        <v>367</v>
      </c>
      <c r="B527" s="10" t="s">
        <v>19</v>
      </c>
      <c r="C527" s="10" t="s">
        <v>53</v>
      </c>
      <c r="D527" s="13" t="s">
        <v>368</v>
      </c>
      <c r="E527" s="11"/>
      <c r="F527" s="11"/>
      <c r="G527" s="11"/>
      <c r="H527" s="11"/>
      <c r="I527" s="11"/>
      <c r="J527" s="11"/>
      <c r="K527" s="12">
        <f>K530</f>
        <v>9</v>
      </c>
      <c r="L527" s="12">
        <f>L530</f>
        <v>1953.27</v>
      </c>
      <c r="M527" s="34">
        <f>ROUND(L527*1.06,2)</f>
        <v>2070.4699999999998</v>
      </c>
      <c r="N527" s="12">
        <f>N530</f>
        <v>18634.23</v>
      </c>
    </row>
    <row r="528" spans="1:14" ht="54" x14ac:dyDescent="0.3">
      <c r="A528" s="11"/>
      <c r="B528" s="11"/>
      <c r="C528" s="11"/>
      <c r="D528" s="13" t="s">
        <v>369</v>
      </c>
      <c r="E528" s="11"/>
      <c r="F528" s="11"/>
      <c r="G528" s="11"/>
      <c r="H528" s="11"/>
      <c r="I528" s="11"/>
      <c r="J528" s="11"/>
      <c r="K528" s="11"/>
      <c r="L528" s="11"/>
      <c r="M528" s="11"/>
      <c r="N528" s="11"/>
    </row>
    <row r="529" spans="1:14" x14ac:dyDescent="0.3">
      <c r="A529" s="11"/>
      <c r="B529" s="11"/>
      <c r="C529" s="11"/>
      <c r="D529" s="30"/>
      <c r="E529" s="10" t="s">
        <v>248</v>
      </c>
      <c r="F529" s="14">
        <v>0</v>
      </c>
      <c r="G529" s="15">
        <v>9</v>
      </c>
      <c r="H529" s="15">
        <v>0</v>
      </c>
      <c r="I529" s="15">
        <v>0</v>
      </c>
      <c r="J529" s="16">
        <f>OR(F529&lt;&gt;0,G529&lt;&gt;0,H529&lt;&gt;0,I529&lt;&gt;0)*(F529 + (F529 = 0))*(G529 + (G529 = 0))*(H529 + (H529 = 0))*(I529 + (I529 = 0))</f>
        <v>9</v>
      </c>
      <c r="K529" s="11"/>
      <c r="L529" s="11"/>
      <c r="M529" s="11"/>
      <c r="N529" s="11"/>
    </row>
    <row r="530" spans="1:14" x14ac:dyDescent="0.3">
      <c r="A530" s="11"/>
      <c r="B530" s="11"/>
      <c r="C530" s="11"/>
      <c r="D530" s="30"/>
      <c r="E530" s="11"/>
      <c r="F530" s="11"/>
      <c r="G530" s="11"/>
      <c r="H530" s="11"/>
      <c r="I530" s="11"/>
      <c r="J530" s="17" t="s">
        <v>370</v>
      </c>
      <c r="K530" s="18">
        <f>J529</f>
        <v>9</v>
      </c>
      <c r="L530" s="19">
        <v>1953.27</v>
      </c>
      <c r="M530" s="34">
        <f>ROUND(L530*1.06,2)</f>
        <v>2070.4699999999998</v>
      </c>
      <c r="N530" s="18">
        <f>ROUND(K530*M530,2)</f>
        <v>18634.23</v>
      </c>
    </row>
    <row r="531" spans="1:14" ht="1.05" customHeight="1" x14ac:dyDescent="0.3">
      <c r="A531" s="20"/>
      <c r="B531" s="20"/>
      <c r="C531" s="20"/>
      <c r="D531" s="31"/>
      <c r="E531" s="20"/>
      <c r="F531" s="20"/>
      <c r="G531" s="20"/>
      <c r="H531" s="20"/>
      <c r="I531" s="20"/>
      <c r="J531" s="20"/>
      <c r="K531" s="20"/>
      <c r="L531" s="20"/>
      <c r="M531" s="20"/>
      <c r="N531" s="20"/>
    </row>
    <row r="532" spans="1:14" x14ac:dyDescent="0.3">
      <c r="A532" s="9" t="s">
        <v>371</v>
      </c>
      <c r="B532" s="10" t="s">
        <v>19</v>
      </c>
      <c r="C532" s="10" t="s">
        <v>38</v>
      </c>
      <c r="D532" s="13" t="s">
        <v>372</v>
      </c>
      <c r="E532" s="11"/>
      <c r="F532" s="11"/>
      <c r="G532" s="11"/>
      <c r="H532" s="11"/>
      <c r="I532" s="11"/>
      <c r="J532" s="11"/>
      <c r="K532" s="12">
        <f>K536</f>
        <v>63.9</v>
      </c>
      <c r="L532" s="12">
        <f>L536</f>
        <v>2.13</v>
      </c>
      <c r="M532" s="34">
        <f>ROUND(L532*1.06,2)</f>
        <v>2.2599999999999998</v>
      </c>
      <c r="N532" s="12">
        <f>N536</f>
        <v>144.41</v>
      </c>
    </row>
    <row r="533" spans="1:14" ht="21.6" x14ac:dyDescent="0.3">
      <c r="A533" s="11"/>
      <c r="B533" s="11"/>
      <c r="C533" s="11"/>
      <c r="D533" s="13" t="s">
        <v>373</v>
      </c>
      <c r="E533" s="11"/>
      <c r="F533" s="11"/>
      <c r="G533" s="11"/>
      <c r="H533" s="11"/>
      <c r="I533" s="11"/>
      <c r="J533" s="11"/>
      <c r="K533" s="11"/>
      <c r="L533" s="11"/>
      <c r="M533" s="11"/>
      <c r="N533" s="11"/>
    </row>
    <row r="534" spans="1:14" x14ac:dyDescent="0.3">
      <c r="A534" s="11"/>
      <c r="B534" s="11"/>
      <c r="C534" s="11"/>
      <c r="D534" s="30"/>
      <c r="E534" s="10" t="s">
        <v>247</v>
      </c>
      <c r="F534" s="14"/>
      <c r="G534" s="15"/>
      <c r="H534" s="15"/>
      <c r="I534" s="15"/>
      <c r="J534" s="16">
        <f>OR(F534&lt;&gt;0,G534&lt;&gt;0,H534&lt;&gt;0,I534&lt;&gt;0)*(F534 + (F534 = 0))*(G534 + (G534 = 0))*(H534 + (H534 = 0))*(I534 + (I534 = 0))</f>
        <v>0</v>
      </c>
      <c r="K534" s="11"/>
      <c r="L534" s="11"/>
      <c r="M534" s="11"/>
      <c r="N534" s="11"/>
    </row>
    <row r="535" spans="1:14" x14ac:dyDescent="0.3">
      <c r="A535" s="11"/>
      <c r="B535" s="11"/>
      <c r="C535" s="11"/>
      <c r="D535" s="30"/>
      <c r="E535" s="10" t="s">
        <v>248</v>
      </c>
      <c r="F535" s="14">
        <v>0</v>
      </c>
      <c r="G535" s="15">
        <v>9</v>
      </c>
      <c r="H535" s="15">
        <v>7.1</v>
      </c>
      <c r="I535" s="15">
        <v>0</v>
      </c>
      <c r="J535" s="16">
        <f>OR(F535&lt;&gt;0,G535&lt;&gt;0,H535&lt;&gt;0,I535&lt;&gt;0)*(F535 + (F535 = 0))*(G535 + (G535 = 0))*(H535 + (H535 = 0))*(I535 + (I535 = 0))</f>
        <v>63.9</v>
      </c>
      <c r="K535" s="11"/>
      <c r="L535" s="11"/>
      <c r="M535" s="11"/>
      <c r="N535" s="11"/>
    </row>
    <row r="536" spans="1:14" x14ac:dyDescent="0.3">
      <c r="A536" s="11"/>
      <c r="B536" s="11"/>
      <c r="C536" s="11"/>
      <c r="D536" s="30"/>
      <c r="E536" s="11"/>
      <c r="F536" s="11"/>
      <c r="G536" s="11"/>
      <c r="H536" s="11"/>
      <c r="I536" s="11"/>
      <c r="J536" s="17" t="s">
        <v>374</v>
      </c>
      <c r="K536" s="18">
        <f>SUM(J534:J535)</f>
        <v>63.9</v>
      </c>
      <c r="L536" s="19">
        <v>2.13</v>
      </c>
      <c r="M536" s="34">
        <f>ROUND(L536*1.06,2)</f>
        <v>2.2599999999999998</v>
      </c>
      <c r="N536" s="18">
        <f>ROUND(K536*M536,2)</f>
        <v>144.41</v>
      </c>
    </row>
    <row r="537" spans="1:14" ht="1.05" customHeight="1" x14ac:dyDescent="0.3">
      <c r="A537" s="20"/>
      <c r="B537" s="20"/>
      <c r="C537" s="20"/>
      <c r="D537" s="31"/>
      <c r="E537" s="20"/>
      <c r="F537" s="20"/>
      <c r="G537" s="20"/>
      <c r="H537" s="20"/>
      <c r="I537" s="20"/>
      <c r="J537" s="20"/>
      <c r="K537" s="20"/>
      <c r="L537" s="20"/>
      <c r="M537" s="20"/>
      <c r="N537" s="20"/>
    </row>
    <row r="538" spans="1:14" ht="21.6" x14ac:dyDescent="0.3">
      <c r="A538" s="9" t="s">
        <v>375</v>
      </c>
      <c r="B538" s="10" t="s">
        <v>19</v>
      </c>
      <c r="C538" s="10" t="s">
        <v>53</v>
      </c>
      <c r="D538" s="13" t="s">
        <v>376</v>
      </c>
      <c r="E538" s="11"/>
      <c r="F538" s="11"/>
      <c r="G538" s="11"/>
      <c r="H538" s="11"/>
      <c r="I538" s="11"/>
      <c r="J538" s="11"/>
      <c r="K538" s="12">
        <f>K544</f>
        <v>48.1</v>
      </c>
      <c r="L538" s="12">
        <f>L544</f>
        <v>79.59</v>
      </c>
      <c r="M538" s="34">
        <f>ROUND(L538*1.06,2)</f>
        <v>84.37</v>
      </c>
      <c r="N538" s="12">
        <f>N544</f>
        <v>4058.2</v>
      </c>
    </row>
    <row r="539" spans="1:14" ht="54" x14ac:dyDescent="0.3">
      <c r="A539" s="11"/>
      <c r="B539" s="11"/>
      <c r="C539" s="11"/>
      <c r="D539" s="13" t="s">
        <v>377</v>
      </c>
      <c r="E539" s="11"/>
      <c r="F539" s="11"/>
      <c r="G539" s="11"/>
      <c r="H539" s="11"/>
      <c r="I539" s="11"/>
      <c r="J539" s="11"/>
      <c r="K539" s="11"/>
      <c r="L539" s="11"/>
      <c r="M539" s="11"/>
      <c r="N539" s="11"/>
    </row>
    <row r="540" spans="1:14" x14ac:dyDescent="0.3">
      <c r="A540" s="11"/>
      <c r="B540" s="11"/>
      <c r="C540" s="11"/>
      <c r="D540" s="30"/>
      <c r="E540" s="10" t="s">
        <v>56</v>
      </c>
      <c r="F540" s="14">
        <v>1</v>
      </c>
      <c r="G540" s="19">
        <v>21.1</v>
      </c>
      <c r="H540" s="19">
        <v>0</v>
      </c>
      <c r="I540" s="19">
        <v>0</v>
      </c>
      <c r="J540" s="12">
        <f>OR(F540&lt;&gt;0,G540&lt;&gt;0,H540&lt;&gt;0,I540&lt;&gt;0)*(F540 + (F540 = 0))*(G540 + (G540 = 0))*(H540 + (H540 = 0))*(I540 + (I540 = 0))</f>
        <v>21.1</v>
      </c>
      <c r="K540" s="11"/>
      <c r="L540" s="11"/>
      <c r="M540" s="11"/>
      <c r="N540" s="11"/>
    </row>
    <row r="541" spans="1:14" x14ac:dyDescent="0.3">
      <c r="A541" s="11"/>
      <c r="B541" s="11"/>
      <c r="C541" s="11"/>
      <c r="D541" s="30"/>
      <c r="E541" s="10" t="s">
        <v>16</v>
      </c>
      <c r="F541" s="14">
        <v>1</v>
      </c>
      <c r="G541" s="19">
        <v>19</v>
      </c>
      <c r="H541" s="19">
        <v>0</v>
      </c>
      <c r="I541" s="19">
        <v>0</v>
      </c>
      <c r="J541" s="12">
        <f>OR(F541&lt;&gt;0,G541&lt;&gt;0,H541&lt;&gt;0,I541&lt;&gt;0)*(F541 + (F541 = 0))*(G541 + (G541 = 0))*(H541 + (H541 = 0))*(I541 + (I541 = 0))</f>
        <v>19</v>
      </c>
      <c r="K541" s="11"/>
      <c r="L541" s="11"/>
      <c r="M541" s="11"/>
      <c r="N541" s="11"/>
    </row>
    <row r="542" spans="1:14" x14ac:dyDescent="0.3">
      <c r="A542" s="11"/>
      <c r="B542" s="11"/>
      <c r="C542" s="11"/>
      <c r="D542" s="30"/>
      <c r="E542" s="10" t="s">
        <v>378</v>
      </c>
      <c r="F542" s="14">
        <v>1</v>
      </c>
      <c r="G542" s="19">
        <v>5</v>
      </c>
      <c r="H542" s="19">
        <v>0</v>
      </c>
      <c r="I542" s="19">
        <v>0</v>
      </c>
      <c r="J542" s="12">
        <f>OR(F542&lt;&gt;0,G542&lt;&gt;0,H542&lt;&gt;0,I542&lt;&gt;0)*(F542 + (F542 = 0))*(G542 + (G542 = 0))*(H542 + (H542 = 0))*(I542 + (I542 = 0))</f>
        <v>5</v>
      </c>
      <c r="K542" s="11"/>
      <c r="L542" s="11"/>
      <c r="M542" s="11"/>
      <c r="N542" s="11"/>
    </row>
    <row r="543" spans="1:14" x14ac:dyDescent="0.3">
      <c r="A543" s="11"/>
      <c r="B543" s="11"/>
      <c r="C543" s="11"/>
      <c r="D543" s="30"/>
      <c r="E543" s="10" t="s">
        <v>378</v>
      </c>
      <c r="F543" s="14">
        <v>1</v>
      </c>
      <c r="G543" s="19">
        <v>3</v>
      </c>
      <c r="H543" s="19">
        <v>0</v>
      </c>
      <c r="I543" s="19">
        <v>0</v>
      </c>
      <c r="J543" s="12">
        <f>OR(F543&lt;&gt;0,G543&lt;&gt;0,H543&lt;&gt;0,I543&lt;&gt;0)*(F543 + (F543 = 0))*(G543 + (G543 = 0))*(H543 + (H543 = 0))*(I543 + (I543 = 0))</f>
        <v>3</v>
      </c>
      <c r="K543" s="11"/>
      <c r="L543" s="11"/>
      <c r="M543" s="11"/>
      <c r="N543" s="11"/>
    </row>
    <row r="544" spans="1:14" x14ac:dyDescent="0.3">
      <c r="A544" s="11"/>
      <c r="B544" s="11"/>
      <c r="C544" s="11"/>
      <c r="D544" s="30"/>
      <c r="E544" s="11"/>
      <c r="F544" s="11"/>
      <c r="G544" s="11"/>
      <c r="H544" s="11"/>
      <c r="I544" s="11"/>
      <c r="J544" s="17" t="s">
        <v>379</v>
      </c>
      <c r="K544" s="18">
        <f>SUM(J540:J543)</f>
        <v>48.1</v>
      </c>
      <c r="L544" s="19">
        <v>79.59</v>
      </c>
      <c r="M544" s="34">
        <f>ROUND(L544*1.06,2)</f>
        <v>84.37</v>
      </c>
      <c r="N544" s="18">
        <f>ROUND(K544*M544,2)</f>
        <v>4058.2</v>
      </c>
    </row>
    <row r="545" spans="1:14" ht="1.05" customHeight="1" x14ac:dyDescent="0.3">
      <c r="A545" s="20"/>
      <c r="B545" s="20"/>
      <c r="C545" s="20"/>
      <c r="D545" s="31"/>
      <c r="E545" s="20"/>
      <c r="F545" s="20"/>
      <c r="G545" s="20"/>
      <c r="H545" s="20"/>
      <c r="I545" s="20"/>
      <c r="J545" s="20"/>
      <c r="K545" s="20"/>
      <c r="L545" s="20"/>
      <c r="M545" s="20"/>
      <c r="N545" s="20"/>
    </row>
    <row r="546" spans="1:14" x14ac:dyDescent="0.3">
      <c r="A546" s="9" t="s">
        <v>380</v>
      </c>
      <c r="B546" s="10" t="s">
        <v>19</v>
      </c>
      <c r="C546" s="10" t="s">
        <v>38</v>
      </c>
      <c r="D546" s="13" t="s">
        <v>381</v>
      </c>
      <c r="E546" s="11"/>
      <c r="F546" s="11"/>
      <c r="G546" s="11"/>
      <c r="H546" s="11"/>
      <c r="I546" s="11"/>
      <c r="J546" s="11"/>
      <c r="K546" s="12">
        <f>K550</f>
        <v>11.76</v>
      </c>
      <c r="L546" s="12">
        <f>L550</f>
        <v>7.41</v>
      </c>
      <c r="M546" s="34">
        <f>ROUND(L546*1.06,2)</f>
        <v>7.85</v>
      </c>
      <c r="N546" s="12">
        <f>N550</f>
        <v>92.32</v>
      </c>
    </row>
    <row r="547" spans="1:14" ht="21.6" x14ac:dyDescent="0.3">
      <c r="A547" s="11"/>
      <c r="B547" s="11"/>
      <c r="C547" s="11"/>
      <c r="D547" s="13" t="s">
        <v>382</v>
      </c>
      <c r="E547" s="11"/>
      <c r="F547" s="11"/>
      <c r="G547" s="11"/>
      <c r="H547" s="11"/>
      <c r="I547" s="11"/>
      <c r="J547" s="11"/>
      <c r="K547" s="11"/>
      <c r="L547" s="11"/>
      <c r="M547" s="11"/>
      <c r="N547" s="11"/>
    </row>
    <row r="548" spans="1:14" x14ac:dyDescent="0.3">
      <c r="A548" s="11"/>
      <c r="B548" s="11"/>
      <c r="C548" s="11"/>
      <c r="D548" s="30"/>
      <c r="E548" s="10" t="s">
        <v>383</v>
      </c>
      <c r="F548" s="14">
        <v>4</v>
      </c>
      <c r="G548" s="15">
        <v>2.6</v>
      </c>
      <c r="H548" s="15">
        <v>0</v>
      </c>
      <c r="I548" s="15">
        <v>0.65</v>
      </c>
      <c r="J548" s="16">
        <f>OR(F548&lt;&gt;0,G548&lt;&gt;0,H548&lt;&gt;0,I548&lt;&gt;0)*(F548 + (F548 = 0))*(G548 + (G548 = 0))*(H548 + (H548 = 0))*(I548 + (I548 = 0))</f>
        <v>6.76</v>
      </c>
      <c r="K548" s="11"/>
      <c r="L548" s="11"/>
      <c r="M548" s="11"/>
      <c r="N548" s="11"/>
    </row>
    <row r="549" spans="1:14" x14ac:dyDescent="0.3">
      <c r="A549" s="11"/>
      <c r="B549" s="11"/>
      <c r="C549" s="11"/>
      <c r="D549" s="30"/>
      <c r="E549" s="10" t="s">
        <v>384</v>
      </c>
      <c r="F549" s="14">
        <v>5</v>
      </c>
      <c r="G549" s="15">
        <v>0</v>
      </c>
      <c r="H549" s="15">
        <v>0</v>
      </c>
      <c r="I549" s="15">
        <v>0</v>
      </c>
      <c r="J549" s="16">
        <f>OR(F549&lt;&gt;0,G549&lt;&gt;0,H549&lt;&gt;0,I549&lt;&gt;0)*(F549 + (F549 = 0))*(G549 + (G549 = 0))*(H549 + (H549 = 0))*(I549 + (I549 = 0))</f>
        <v>5</v>
      </c>
      <c r="K549" s="11"/>
      <c r="L549" s="11"/>
      <c r="M549" s="11"/>
      <c r="N549" s="11"/>
    </row>
    <row r="550" spans="1:14" x14ac:dyDescent="0.3">
      <c r="A550" s="11"/>
      <c r="B550" s="11"/>
      <c r="C550" s="11"/>
      <c r="D550" s="30"/>
      <c r="E550" s="11"/>
      <c r="F550" s="11"/>
      <c r="G550" s="11"/>
      <c r="H550" s="11"/>
      <c r="I550" s="11"/>
      <c r="J550" s="17" t="s">
        <v>385</v>
      </c>
      <c r="K550" s="18">
        <f>SUM(J548:J549)</f>
        <v>11.76</v>
      </c>
      <c r="L550" s="19">
        <v>7.41</v>
      </c>
      <c r="M550" s="34">
        <f>ROUND(L550*1.06,2)</f>
        <v>7.85</v>
      </c>
      <c r="N550" s="18">
        <f>ROUND(K550*M550,2)</f>
        <v>92.32</v>
      </c>
    </row>
    <row r="551" spans="1:14" ht="1.05" customHeight="1" x14ac:dyDescent="0.3">
      <c r="A551" s="20"/>
      <c r="B551" s="20"/>
      <c r="C551" s="20"/>
      <c r="D551" s="31"/>
      <c r="E551" s="20"/>
      <c r="F551" s="20"/>
      <c r="G551" s="20"/>
      <c r="H551" s="20"/>
      <c r="I551" s="20"/>
      <c r="J551" s="20"/>
      <c r="K551" s="20"/>
      <c r="L551" s="20"/>
      <c r="M551" s="20"/>
      <c r="N551" s="20"/>
    </row>
    <row r="552" spans="1:14" ht="21.6" x14ac:dyDescent="0.3">
      <c r="A552" s="9" t="s">
        <v>386</v>
      </c>
      <c r="B552" s="10" t="s">
        <v>19</v>
      </c>
      <c r="C552" s="10" t="s">
        <v>38</v>
      </c>
      <c r="D552" s="13" t="s">
        <v>387</v>
      </c>
      <c r="E552" s="11"/>
      <c r="F552" s="11"/>
      <c r="G552" s="11"/>
      <c r="H552" s="11"/>
      <c r="I552" s="11"/>
      <c r="J552" s="11"/>
      <c r="K552" s="12">
        <f>K556</f>
        <v>11.76</v>
      </c>
      <c r="L552" s="12">
        <f>L556</f>
        <v>19.53</v>
      </c>
      <c r="M552" s="34">
        <f>ROUND(L552*1.06,2)</f>
        <v>20.7</v>
      </c>
      <c r="N552" s="12">
        <f>N556</f>
        <v>243.43</v>
      </c>
    </row>
    <row r="553" spans="1:14" ht="32.4" x14ac:dyDescent="0.3">
      <c r="A553" s="11"/>
      <c r="B553" s="11"/>
      <c r="C553" s="11"/>
      <c r="D553" s="13" t="s">
        <v>388</v>
      </c>
      <c r="E553" s="11"/>
      <c r="F553" s="11"/>
      <c r="G553" s="11"/>
      <c r="H553" s="11"/>
      <c r="I553" s="11"/>
      <c r="J553" s="11"/>
      <c r="K553" s="11"/>
      <c r="L553" s="11"/>
      <c r="M553" s="11"/>
      <c r="N553" s="11"/>
    </row>
    <row r="554" spans="1:14" x14ac:dyDescent="0.3">
      <c r="A554" s="11"/>
      <c r="B554" s="11"/>
      <c r="C554" s="11"/>
      <c r="D554" s="30"/>
      <c r="E554" s="10" t="s">
        <v>383</v>
      </c>
      <c r="F554" s="14">
        <v>4</v>
      </c>
      <c r="G554" s="15">
        <v>2.6</v>
      </c>
      <c r="H554" s="15">
        <v>0</v>
      </c>
      <c r="I554" s="15">
        <v>0.65</v>
      </c>
      <c r="J554" s="16">
        <f>OR(F554&lt;&gt;0,G554&lt;&gt;0,H554&lt;&gt;0,I554&lt;&gt;0)*(F554 + (F554 = 0))*(G554 + (G554 = 0))*(H554 + (H554 = 0))*(I554 + (I554 = 0))</f>
        <v>6.76</v>
      </c>
      <c r="K554" s="11"/>
      <c r="L554" s="11"/>
      <c r="M554" s="11"/>
      <c r="N554" s="11"/>
    </row>
    <row r="555" spans="1:14" x14ac:dyDescent="0.3">
      <c r="A555" s="11"/>
      <c r="B555" s="11"/>
      <c r="C555" s="11"/>
      <c r="D555" s="30"/>
      <c r="E555" s="10" t="s">
        <v>384</v>
      </c>
      <c r="F555" s="14">
        <v>5</v>
      </c>
      <c r="G555" s="15">
        <v>0</v>
      </c>
      <c r="H555" s="15">
        <v>0</v>
      </c>
      <c r="I555" s="15">
        <v>0</v>
      </c>
      <c r="J555" s="16">
        <f>OR(F555&lt;&gt;0,G555&lt;&gt;0,H555&lt;&gt;0,I555&lt;&gt;0)*(F555 + (F555 = 0))*(G555 + (G555 = 0))*(H555 + (H555 = 0))*(I555 + (I555 = 0))</f>
        <v>5</v>
      </c>
      <c r="K555" s="11"/>
      <c r="L555" s="11"/>
      <c r="M555" s="11"/>
      <c r="N555" s="11"/>
    </row>
    <row r="556" spans="1:14" x14ac:dyDescent="0.3">
      <c r="A556" s="11"/>
      <c r="B556" s="11"/>
      <c r="C556" s="11"/>
      <c r="D556" s="30"/>
      <c r="E556" s="11"/>
      <c r="F556" s="11"/>
      <c r="G556" s="11"/>
      <c r="H556" s="11"/>
      <c r="I556" s="11"/>
      <c r="J556" s="17" t="s">
        <v>389</v>
      </c>
      <c r="K556" s="18">
        <f>SUM(J554:J555)</f>
        <v>11.76</v>
      </c>
      <c r="L556" s="19">
        <v>19.53</v>
      </c>
      <c r="M556" s="34">
        <f>ROUND(L556*1.06,2)</f>
        <v>20.7</v>
      </c>
      <c r="N556" s="18">
        <f>ROUND(K556*M556,2)</f>
        <v>243.43</v>
      </c>
    </row>
    <row r="557" spans="1:14" ht="1.05" customHeight="1" x14ac:dyDescent="0.3">
      <c r="A557" s="20"/>
      <c r="B557" s="20"/>
      <c r="C557" s="20"/>
      <c r="D557" s="31"/>
      <c r="E557" s="20"/>
      <c r="F557" s="20"/>
      <c r="G557" s="20"/>
      <c r="H557" s="20"/>
      <c r="I557" s="20"/>
      <c r="J557" s="20"/>
      <c r="K557" s="20"/>
      <c r="L557" s="20"/>
      <c r="M557" s="20"/>
      <c r="N557" s="20"/>
    </row>
    <row r="558" spans="1:14" x14ac:dyDescent="0.3">
      <c r="A558" s="9" t="s">
        <v>390</v>
      </c>
      <c r="B558" s="10" t="s">
        <v>19</v>
      </c>
      <c r="C558" s="10" t="s">
        <v>45</v>
      </c>
      <c r="D558" s="13" t="s">
        <v>391</v>
      </c>
      <c r="E558" s="11"/>
      <c r="F558" s="11"/>
      <c r="G558" s="11"/>
      <c r="H558" s="11"/>
      <c r="I558" s="11"/>
      <c r="J558" s="11"/>
      <c r="K558" s="12">
        <f>K563</f>
        <v>3.03</v>
      </c>
      <c r="L558" s="12">
        <f>L563</f>
        <v>153.94</v>
      </c>
      <c r="M558" s="34">
        <f>ROUND(L558*1.06,2)</f>
        <v>163.18</v>
      </c>
      <c r="N558" s="12">
        <f>N563</f>
        <v>494.44</v>
      </c>
    </row>
    <row r="559" spans="1:14" ht="54" x14ac:dyDescent="0.3">
      <c r="A559" s="11"/>
      <c r="B559" s="11"/>
      <c r="C559" s="11"/>
      <c r="D559" s="13" t="s">
        <v>392</v>
      </c>
      <c r="E559" s="11"/>
      <c r="F559" s="11"/>
      <c r="G559" s="11"/>
      <c r="H559" s="11"/>
      <c r="I559" s="11"/>
      <c r="J559" s="11"/>
      <c r="K559" s="11"/>
      <c r="L559" s="11"/>
      <c r="M559" s="11"/>
      <c r="N559" s="11"/>
    </row>
    <row r="560" spans="1:14" x14ac:dyDescent="0.3">
      <c r="A560" s="11"/>
      <c r="B560" s="11"/>
      <c r="C560" s="11"/>
      <c r="D560" s="30"/>
      <c r="E560" s="10" t="s">
        <v>310</v>
      </c>
      <c r="F560" s="14">
        <v>1</v>
      </c>
      <c r="G560" s="15">
        <v>19</v>
      </c>
      <c r="H560" s="15">
        <v>0.21</v>
      </c>
      <c r="I560" s="15">
        <v>0.3</v>
      </c>
      <c r="J560" s="16">
        <f>OR(F560&lt;&gt;0,G560&lt;&gt;0,H560&lt;&gt;0,I560&lt;&gt;0)*(F560 + (F560 = 0))*(G560 + (G560 = 0))*(H560 + (H560 = 0))*(I560 + (I560 = 0))</f>
        <v>1.1970000000000001</v>
      </c>
      <c r="K560" s="11"/>
      <c r="L560" s="11"/>
      <c r="M560" s="11"/>
      <c r="N560" s="11"/>
    </row>
    <row r="561" spans="1:14" x14ac:dyDescent="0.3">
      <c r="A561" s="11"/>
      <c r="B561" s="11"/>
      <c r="C561" s="11"/>
      <c r="D561" s="30"/>
      <c r="E561" s="10" t="s">
        <v>16</v>
      </c>
      <c r="F561" s="14">
        <v>1</v>
      </c>
      <c r="G561" s="15">
        <v>21.1</v>
      </c>
      <c r="H561" s="15">
        <v>0.21</v>
      </c>
      <c r="I561" s="15">
        <v>0.3</v>
      </c>
      <c r="J561" s="16">
        <f>OR(F561&lt;&gt;0,G561&lt;&gt;0,H561&lt;&gt;0,I561&lt;&gt;0)*(F561 + (F561 = 0))*(G561 + (G561 = 0))*(H561 + (H561 = 0))*(I561 + (I561 = 0))</f>
        <v>1.329</v>
      </c>
      <c r="K561" s="11"/>
      <c r="L561" s="11"/>
      <c r="M561" s="11"/>
      <c r="N561" s="11"/>
    </row>
    <row r="562" spans="1:14" x14ac:dyDescent="0.3">
      <c r="A562" s="11"/>
      <c r="B562" s="11"/>
      <c r="C562" s="11"/>
      <c r="D562" s="30"/>
      <c r="E562" s="10" t="s">
        <v>16</v>
      </c>
      <c r="F562" s="14">
        <v>1</v>
      </c>
      <c r="G562" s="15">
        <v>8</v>
      </c>
      <c r="H562" s="15">
        <v>0.21</v>
      </c>
      <c r="I562" s="15">
        <v>0.3</v>
      </c>
      <c r="J562" s="16">
        <f>OR(F562&lt;&gt;0,G562&lt;&gt;0,H562&lt;&gt;0,I562&lt;&gt;0)*(F562 + (F562 = 0))*(G562 + (G562 = 0))*(H562 + (H562 = 0))*(I562 + (I562 = 0))</f>
        <v>0.504</v>
      </c>
      <c r="K562" s="11"/>
      <c r="L562" s="11"/>
      <c r="M562" s="11"/>
      <c r="N562" s="11"/>
    </row>
    <row r="563" spans="1:14" x14ac:dyDescent="0.3">
      <c r="A563" s="11"/>
      <c r="B563" s="11"/>
      <c r="C563" s="11"/>
      <c r="D563" s="30"/>
      <c r="E563" s="11"/>
      <c r="F563" s="11"/>
      <c r="G563" s="11"/>
      <c r="H563" s="11"/>
      <c r="I563" s="11"/>
      <c r="J563" s="17" t="s">
        <v>393</v>
      </c>
      <c r="K563" s="18">
        <f>SUM(J560:J562)</f>
        <v>3.03</v>
      </c>
      <c r="L563" s="19">
        <v>153.94</v>
      </c>
      <c r="M563" s="34">
        <f>ROUND(L563*1.06,2)</f>
        <v>163.18</v>
      </c>
      <c r="N563" s="18">
        <f>ROUND(K563*M563,2)</f>
        <v>494.44</v>
      </c>
    </row>
    <row r="564" spans="1:14" ht="1.05" customHeight="1" x14ac:dyDescent="0.3">
      <c r="A564" s="20"/>
      <c r="B564" s="20"/>
      <c r="C564" s="20"/>
      <c r="D564" s="31"/>
      <c r="E564" s="20"/>
      <c r="F564" s="20"/>
      <c r="G564" s="20"/>
      <c r="H564" s="20"/>
      <c r="I564" s="20"/>
      <c r="J564" s="20"/>
      <c r="K564" s="20"/>
      <c r="L564" s="20"/>
      <c r="M564" s="20"/>
      <c r="N564" s="20"/>
    </row>
    <row r="565" spans="1:14" ht="21.6" x14ac:dyDescent="0.3">
      <c r="A565" s="9" t="s">
        <v>394</v>
      </c>
      <c r="B565" s="10" t="s">
        <v>19</v>
      </c>
      <c r="C565" s="10" t="s">
        <v>53</v>
      </c>
      <c r="D565" s="13" t="s">
        <v>395</v>
      </c>
      <c r="E565" s="11"/>
      <c r="F565" s="11"/>
      <c r="G565" s="11"/>
      <c r="H565" s="11"/>
      <c r="I565" s="11"/>
      <c r="J565" s="11"/>
      <c r="K565" s="12">
        <f>K568</f>
        <v>14</v>
      </c>
      <c r="L565" s="12">
        <f>L568</f>
        <v>16.02</v>
      </c>
      <c r="M565" s="34">
        <f>ROUND(L565*1.06,2)</f>
        <v>16.98</v>
      </c>
      <c r="N565" s="12">
        <f>N568</f>
        <v>237.72</v>
      </c>
    </row>
    <row r="566" spans="1:14" ht="43.2" x14ac:dyDescent="0.3">
      <c r="A566" s="11"/>
      <c r="B566" s="11"/>
      <c r="C566" s="11"/>
      <c r="D566" s="13" t="s">
        <v>396</v>
      </c>
      <c r="E566" s="11"/>
      <c r="F566" s="11"/>
      <c r="G566" s="11"/>
      <c r="H566" s="11"/>
      <c r="I566" s="11"/>
      <c r="J566" s="11"/>
      <c r="K566" s="11"/>
      <c r="L566" s="11"/>
      <c r="M566" s="11"/>
      <c r="N566" s="11"/>
    </row>
    <row r="567" spans="1:14" x14ac:dyDescent="0.3">
      <c r="A567" s="11"/>
      <c r="B567" s="11"/>
      <c r="C567" s="11"/>
      <c r="D567" s="30"/>
      <c r="E567" s="10" t="s">
        <v>397</v>
      </c>
      <c r="F567" s="14">
        <v>8</v>
      </c>
      <c r="G567" s="15">
        <v>1.75</v>
      </c>
      <c r="H567" s="15">
        <v>0</v>
      </c>
      <c r="I567" s="15">
        <v>0</v>
      </c>
      <c r="J567" s="16">
        <f>OR(F567&lt;&gt;0,G567&lt;&gt;0,H567&lt;&gt;0,I567&lt;&gt;0)*(F567 + (F567 = 0))*(G567 + (G567 = 0))*(H567 + (H567 = 0))*(I567 + (I567 = 0))</f>
        <v>14</v>
      </c>
      <c r="K567" s="11"/>
      <c r="L567" s="11"/>
      <c r="M567" s="11"/>
      <c r="N567" s="11"/>
    </row>
    <row r="568" spans="1:14" x14ac:dyDescent="0.3">
      <c r="A568" s="11"/>
      <c r="B568" s="11"/>
      <c r="C568" s="11"/>
      <c r="D568" s="30"/>
      <c r="E568" s="11"/>
      <c r="F568" s="11"/>
      <c r="G568" s="11"/>
      <c r="H568" s="11"/>
      <c r="I568" s="11"/>
      <c r="J568" s="17" t="s">
        <v>398</v>
      </c>
      <c r="K568" s="18">
        <f>J567</f>
        <v>14</v>
      </c>
      <c r="L568" s="19">
        <v>16.02</v>
      </c>
      <c r="M568" s="34">
        <f>ROUND(L568*1.06,2)</f>
        <v>16.98</v>
      </c>
      <c r="N568" s="18">
        <f>ROUND(K568*M568,2)</f>
        <v>237.72</v>
      </c>
    </row>
    <row r="569" spans="1:14" ht="1.05" customHeight="1" x14ac:dyDescent="0.3">
      <c r="A569" s="20"/>
      <c r="B569" s="20"/>
      <c r="C569" s="20"/>
      <c r="D569" s="31"/>
      <c r="E569" s="20"/>
      <c r="F569" s="20"/>
      <c r="G569" s="20"/>
      <c r="H569" s="20"/>
      <c r="I569" s="20"/>
      <c r="J569" s="20"/>
      <c r="K569" s="20"/>
      <c r="L569" s="20"/>
      <c r="M569" s="20"/>
      <c r="N569" s="20"/>
    </row>
    <row r="570" spans="1:14" x14ac:dyDescent="0.3">
      <c r="A570" s="11"/>
      <c r="B570" s="11"/>
      <c r="C570" s="11"/>
      <c r="D570" s="30"/>
      <c r="E570" s="11"/>
      <c r="F570" s="11"/>
      <c r="G570" s="11"/>
      <c r="H570" s="11"/>
      <c r="I570" s="11"/>
      <c r="J570" s="17" t="s">
        <v>399</v>
      </c>
      <c r="K570" s="19">
        <v>1</v>
      </c>
      <c r="M570" s="18">
        <f>N247+N253+N258+N264+N294+N326+N350+N357+N409+N449+N463+N472+N477+N483+N488+N493+N510+N516+N521+N527+N532+N538+N546+N552+N558+N565</f>
        <v>78631.839999999997</v>
      </c>
      <c r="N570" s="18">
        <f>ROUND(K570*M570,2)</f>
        <v>78631.839999999997</v>
      </c>
    </row>
    <row r="571" spans="1:14" ht="1.05" customHeight="1" x14ac:dyDescent="0.3">
      <c r="A571" s="20"/>
      <c r="B571" s="20"/>
      <c r="C571" s="20"/>
      <c r="D571" s="31"/>
      <c r="E571" s="20"/>
      <c r="F571" s="20"/>
      <c r="G571" s="20"/>
      <c r="H571" s="20"/>
      <c r="I571" s="20"/>
      <c r="J571" s="20"/>
      <c r="K571" s="20"/>
      <c r="M571" s="20"/>
      <c r="N571" s="20"/>
    </row>
    <row r="572" spans="1:14" x14ac:dyDescent="0.3">
      <c r="A572" s="11"/>
      <c r="B572" s="11"/>
      <c r="C572" s="11"/>
      <c r="D572" s="30"/>
      <c r="E572" s="11"/>
      <c r="F572" s="11"/>
      <c r="G572" s="11"/>
      <c r="H572" s="11"/>
      <c r="I572" s="11"/>
      <c r="J572" s="17" t="s">
        <v>400</v>
      </c>
      <c r="K572" s="19">
        <v>1</v>
      </c>
      <c r="M572" s="18">
        <f>N156+N246</f>
        <v>101110.03</v>
      </c>
      <c r="N572" s="18">
        <f>ROUND(K572*M572,2)</f>
        <v>101110.03</v>
      </c>
    </row>
    <row r="573" spans="1:14" ht="1.05" customHeight="1" x14ac:dyDescent="0.3">
      <c r="A573" s="20"/>
      <c r="B573" s="20"/>
      <c r="C573" s="20"/>
      <c r="D573" s="31"/>
      <c r="E573" s="20"/>
      <c r="F573" s="20"/>
      <c r="G573" s="20"/>
      <c r="H573" s="20"/>
      <c r="I573" s="20"/>
      <c r="J573" s="20"/>
      <c r="K573" s="20"/>
      <c r="L573" s="20"/>
      <c r="M573" s="20"/>
      <c r="N573" s="20"/>
    </row>
    <row r="574" spans="1:14" x14ac:dyDescent="0.3">
      <c r="A574" s="22" t="s">
        <v>401</v>
      </c>
      <c r="B574" s="22" t="s">
        <v>15</v>
      </c>
      <c r="C574" s="22" t="s">
        <v>16</v>
      </c>
      <c r="D574" s="32" t="s">
        <v>402</v>
      </c>
      <c r="E574" s="23"/>
      <c r="F574" s="23"/>
      <c r="G574" s="23"/>
      <c r="H574" s="23"/>
      <c r="I574" s="23"/>
      <c r="J574" s="23"/>
      <c r="K574" s="24">
        <f>K886</f>
        <v>1</v>
      </c>
      <c r="M574" s="24">
        <f>M886</f>
        <v>66858.570000000007</v>
      </c>
      <c r="N574" s="24">
        <f>N886</f>
        <v>66858.570000000007</v>
      </c>
    </row>
    <row r="575" spans="1:14" x14ac:dyDescent="0.3">
      <c r="A575" s="25" t="s">
        <v>403</v>
      </c>
      <c r="B575" s="25" t="s">
        <v>15</v>
      </c>
      <c r="C575" s="25" t="s">
        <v>16</v>
      </c>
      <c r="D575" s="33" t="s">
        <v>404</v>
      </c>
      <c r="E575" s="26"/>
      <c r="F575" s="26"/>
      <c r="G575" s="26"/>
      <c r="H575" s="26"/>
      <c r="I575" s="26"/>
      <c r="J575" s="26"/>
      <c r="K575" s="27">
        <f>K746</f>
        <v>1</v>
      </c>
      <c r="M575" s="27">
        <f>M746</f>
        <v>52256.25</v>
      </c>
      <c r="N575" s="27">
        <f>N746</f>
        <v>52256.25</v>
      </c>
    </row>
    <row r="576" spans="1:14" ht="32.4" x14ac:dyDescent="0.3">
      <c r="A576" s="11"/>
      <c r="B576" s="11"/>
      <c r="C576" s="11"/>
      <c r="D576" s="13" t="s">
        <v>405</v>
      </c>
      <c r="E576" s="11"/>
      <c r="F576" s="11"/>
      <c r="G576" s="11"/>
      <c r="H576" s="11"/>
      <c r="I576" s="11"/>
      <c r="J576" s="11"/>
      <c r="K576" s="11"/>
      <c r="L576" s="11"/>
      <c r="M576" s="11"/>
      <c r="N576" s="11"/>
    </row>
    <row r="577" spans="1:14" ht="21.6" x14ac:dyDescent="0.3">
      <c r="A577" s="9" t="s">
        <v>406</v>
      </c>
      <c r="B577" s="10" t="s">
        <v>19</v>
      </c>
      <c r="C577" s="10" t="s">
        <v>20</v>
      </c>
      <c r="D577" s="13" t="s">
        <v>407</v>
      </c>
      <c r="E577" s="11"/>
      <c r="F577" s="11"/>
      <c r="G577" s="11"/>
      <c r="H577" s="11"/>
      <c r="I577" s="11"/>
      <c r="J577" s="11"/>
      <c r="K577" s="12">
        <f>K581</f>
        <v>5</v>
      </c>
      <c r="L577" s="12">
        <f>L581</f>
        <v>370.64</v>
      </c>
      <c r="M577" s="34">
        <f>ROUND(L577*1.06,2)</f>
        <v>392.88</v>
      </c>
      <c r="N577" s="12">
        <f>N581</f>
        <v>1964.4</v>
      </c>
    </row>
    <row r="578" spans="1:14" ht="54" x14ac:dyDescent="0.3">
      <c r="A578" s="11"/>
      <c r="B578" s="11"/>
      <c r="C578" s="11"/>
      <c r="D578" s="13" t="s">
        <v>408</v>
      </c>
      <c r="E578" s="11"/>
      <c r="F578" s="11"/>
      <c r="G578" s="11"/>
      <c r="H578" s="11"/>
      <c r="I578" s="11"/>
      <c r="J578" s="11"/>
      <c r="K578" s="11"/>
      <c r="L578" s="11"/>
      <c r="M578" s="11"/>
      <c r="N578" s="11"/>
    </row>
    <row r="579" spans="1:14" x14ac:dyDescent="0.3">
      <c r="A579" s="11"/>
      <c r="B579" s="11"/>
      <c r="C579" s="11"/>
      <c r="D579" s="30"/>
      <c r="E579" s="10" t="s">
        <v>409</v>
      </c>
      <c r="F579" s="14">
        <v>2</v>
      </c>
      <c r="G579" s="15">
        <v>0</v>
      </c>
      <c r="H579" s="15">
        <v>0</v>
      </c>
      <c r="I579" s="15">
        <v>0</v>
      </c>
      <c r="J579" s="16">
        <f>OR(F579&lt;&gt;0,G579&lt;&gt;0,H579&lt;&gt;0,I579&lt;&gt;0)*(F579 + (F579 = 0))*(G579 + (G579 = 0))*(H579 + (H579 = 0))*(I579 + (I579 = 0))</f>
        <v>2</v>
      </c>
      <c r="K579" s="11"/>
      <c r="L579" s="11"/>
      <c r="M579" s="11"/>
      <c r="N579" s="11"/>
    </row>
    <row r="580" spans="1:14" x14ac:dyDescent="0.3">
      <c r="A580" s="11"/>
      <c r="B580" s="11"/>
      <c r="C580" s="11"/>
      <c r="D580" s="30"/>
      <c r="E580" s="10" t="s">
        <v>410</v>
      </c>
      <c r="F580" s="14">
        <v>3</v>
      </c>
      <c r="G580" s="15">
        <v>0</v>
      </c>
      <c r="H580" s="15">
        <v>0</v>
      </c>
      <c r="I580" s="15">
        <v>0</v>
      </c>
      <c r="J580" s="16">
        <f>OR(F580&lt;&gt;0,G580&lt;&gt;0,H580&lt;&gt;0,I580&lt;&gt;0)*(F580 + (F580 = 0))*(G580 + (G580 = 0))*(H580 + (H580 = 0))*(I580 + (I580 = 0))</f>
        <v>3</v>
      </c>
      <c r="K580" s="11"/>
      <c r="L580" s="11"/>
      <c r="M580" s="11"/>
      <c r="N580" s="11"/>
    </row>
    <row r="581" spans="1:14" x14ac:dyDescent="0.3">
      <c r="A581" s="11"/>
      <c r="B581" s="11"/>
      <c r="C581" s="11"/>
      <c r="D581" s="30"/>
      <c r="E581" s="11"/>
      <c r="F581" s="11"/>
      <c r="G581" s="11"/>
      <c r="H581" s="11"/>
      <c r="I581" s="11"/>
      <c r="J581" s="17" t="s">
        <v>411</v>
      </c>
      <c r="K581" s="18">
        <f>SUM(J579:J580)</f>
        <v>5</v>
      </c>
      <c r="L581" s="19">
        <v>370.64</v>
      </c>
      <c r="M581" s="34">
        <f>ROUND(L581*1.06,2)</f>
        <v>392.88</v>
      </c>
      <c r="N581" s="18">
        <f>ROUND(K581*M581,2)</f>
        <v>1964.4</v>
      </c>
    </row>
    <row r="582" spans="1:14" ht="1.05" customHeight="1" x14ac:dyDescent="0.3">
      <c r="A582" s="20"/>
      <c r="B582" s="20"/>
      <c r="C582" s="20"/>
      <c r="D582" s="31"/>
      <c r="E582" s="20"/>
      <c r="F582" s="20"/>
      <c r="G582" s="20"/>
      <c r="H582" s="20"/>
      <c r="I582" s="20"/>
      <c r="J582" s="20"/>
      <c r="K582" s="20"/>
      <c r="L582" s="20"/>
      <c r="M582" s="20"/>
      <c r="N582" s="20"/>
    </row>
    <row r="583" spans="1:14" x14ac:dyDescent="0.3">
      <c r="A583" s="9" t="s">
        <v>412</v>
      </c>
      <c r="B583" s="10" t="s">
        <v>19</v>
      </c>
      <c r="C583" s="10" t="s">
        <v>53</v>
      </c>
      <c r="D583" s="13" t="s">
        <v>413</v>
      </c>
      <c r="E583" s="11"/>
      <c r="F583" s="11"/>
      <c r="G583" s="11"/>
      <c r="H583" s="11"/>
      <c r="I583" s="11"/>
      <c r="J583" s="11"/>
      <c r="K583" s="12">
        <f>K589</f>
        <v>197.95</v>
      </c>
      <c r="L583" s="12">
        <f>L589</f>
        <v>18.98</v>
      </c>
      <c r="M583" s="34">
        <f>ROUND(L583*1.06,2)</f>
        <v>20.12</v>
      </c>
      <c r="N583" s="12">
        <f>N589</f>
        <v>3982.75</v>
      </c>
    </row>
    <row r="584" spans="1:14" ht="54" x14ac:dyDescent="0.3">
      <c r="A584" s="11"/>
      <c r="B584" s="11"/>
      <c r="C584" s="11"/>
      <c r="D584" s="13" t="s">
        <v>414</v>
      </c>
      <c r="E584" s="11"/>
      <c r="F584" s="11"/>
      <c r="G584" s="11"/>
      <c r="H584" s="11"/>
      <c r="I584" s="11"/>
      <c r="J584" s="11"/>
      <c r="K584" s="11"/>
      <c r="L584" s="11"/>
      <c r="M584" s="11"/>
      <c r="N584" s="11"/>
    </row>
    <row r="585" spans="1:14" x14ac:dyDescent="0.3">
      <c r="A585" s="11"/>
      <c r="B585" s="11"/>
      <c r="C585" s="11"/>
      <c r="D585" s="30"/>
      <c r="E585" s="10" t="s">
        <v>415</v>
      </c>
      <c r="F585" s="14"/>
      <c r="G585" s="15"/>
      <c r="H585" s="15"/>
      <c r="I585" s="15"/>
      <c r="J585" s="16">
        <f>OR(F585&lt;&gt;0,G585&lt;&gt;0,H585&lt;&gt;0,I585&lt;&gt;0)*(F585 + (F585 = 0))*(G585 + (G585 = 0))*(H585 + (H585 = 0))*(I585 + (I585 = 0))</f>
        <v>0</v>
      </c>
      <c r="K585" s="11"/>
      <c r="L585" s="11"/>
      <c r="M585" s="11"/>
      <c r="N585" s="11"/>
    </row>
    <row r="586" spans="1:14" x14ac:dyDescent="0.3">
      <c r="A586" s="11"/>
      <c r="B586" s="11"/>
      <c r="C586" s="11"/>
      <c r="D586" s="30"/>
      <c r="E586" s="10" t="s">
        <v>416</v>
      </c>
      <c r="F586" s="14">
        <v>1</v>
      </c>
      <c r="G586" s="15">
        <v>43</v>
      </c>
      <c r="H586" s="15">
        <v>0</v>
      </c>
      <c r="I586" s="15">
        <v>0</v>
      </c>
      <c r="J586" s="16">
        <f>OR(F586&lt;&gt;0,G586&lt;&gt;0,H586&lt;&gt;0,I586&lt;&gt;0)*(F586 + (F586 = 0))*(G586 + (G586 = 0))*(H586 + (H586 = 0))*(I586 + (I586 = 0))</f>
        <v>43</v>
      </c>
      <c r="K586" s="11"/>
      <c r="L586" s="11"/>
      <c r="M586" s="11"/>
      <c r="N586" s="11"/>
    </row>
    <row r="587" spans="1:14" x14ac:dyDescent="0.3">
      <c r="A587" s="11"/>
      <c r="B587" s="11"/>
      <c r="C587" s="11"/>
      <c r="D587" s="30"/>
      <c r="E587" s="10" t="s">
        <v>417</v>
      </c>
      <c r="F587" s="14">
        <v>1</v>
      </c>
      <c r="G587" s="15">
        <v>12.95</v>
      </c>
      <c r="H587" s="15">
        <v>0</v>
      </c>
      <c r="I587" s="15">
        <v>0</v>
      </c>
      <c r="J587" s="16">
        <f>OR(F587&lt;&gt;0,G587&lt;&gt;0,H587&lt;&gt;0,I587&lt;&gt;0)*(F587 + (F587 = 0))*(G587 + (G587 = 0))*(H587 + (H587 = 0))*(I587 + (I587 = 0))</f>
        <v>12.95</v>
      </c>
      <c r="K587" s="11"/>
      <c r="L587" s="11"/>
      <c r="M587" s="11"/>
      <c r="N587" s="11"/>
    </row>
    <row r="588" spans="1:14" x14ac:dyDescent="0.3">
      <c r="A588" s="11"/>
      <c r="B588" s="11"/>
      <c r="C588" s="11"/>
      <c r="D588" s="30"/>
      <c r="E588" s="10" t="s">
        <v>418</v>
      </c>
      <c r="F588" s="14">
        <v>1</v>
      </c>
      <c r="G588" s="15">
        <v>142</v>
      </c>
      <c r="H588" s="15">
        <v>0</v>
      </c>
      <c r="I588" s="15">
        <v>0</v>
      </c>
      <c r="J588" s="16">
        <f>OR(F588&lt;&gt;0,G588&lt;&gt;0,H588&lt;&gt;0,I588&lt;&gt;0)*(F588 + (F588 = 0))*(G588 + (G588 = 0))*(H588 + (H588 = 0))*(I588 + (I588 = 0))</f>
        <v>142</v>
      </c>
      <c r="K588" s="11"/>
      <c r="L588" s="11"/>
      <c r="M588" s="11"/>
      <c r="N588" s="11"/>
    </row>
    <row r="589" spans="1:14" x14ac:dyDescent="0.3">
      <c r="A589" s="11"/>
      <c r="B589" s="11"/>
      <c r="C589" s="11"/>
      <c r="D589" s="30"/>
      <c r="E589" s="11"/>
      <c r="F589" s="11"/>
      <c r="G589" s="11"/>
      <c r="H589" s="11"/>
      <c r="I589" s="11"/>
      <c r="J589" s="17" t="s">
        <v>419</v>
      </c>
      <c r="K589" s="18">
        <f>SUM(J585:J588)*1</f>
        <v>197.95</v>
      </c>
      <c r="L589" s="19">
        <v>18.98</v>
      </c>
      <c r="M589" s="34">
        <f>ROUND(L589*1.06,2)</f>
        <v>20.12</v>
      </c>
      <c r="N589" s="18">
        <f>ROUND(K589*M589,2)</f>
        <v>3982.75</v>
      </c>
    </row>
    <row r="590" spans="1:14" ht="1.05" customHeight="1" x14ac:dyDescent="0.3">
      <c r="A590" s="20"/>
      <c r="B590" s="20"/>
      <c r="C590" s="20"/>
      <c r="D590" s="31"/>
      <c r="E590" s="20"/>
      <c r="F590" s="20"/>
      <c r="G590" s="20"/>
      <c r="H590" s="20"/>
      <c r="I590" s="20"/>
      <c r="J590" s="20"/>
      <c r="K590" s="20"/>
      <c r="L590" s="20"/>
      <c r="M590" s="20"/>
      <c r="N590" s="20"/>
    </row>
    <row r="591" spans="1:14" x14ac:dyDescent="0.3">
      <c r="A591" s="9" t="s">
        <v>420</v>
      </c>
      <c r="B591" s="10" t="s">
        <v>19</v>
      </c>
      <c r="C591" s="10" t="s">
        <v>20</v>
      </c>
      <c r="D591" s="13" t="s">
        <v>421</v>
      </c>
      <c r="E591" s="11"/>
      <c r="F591" s="11"/>
      <c r="G591" s="11"/>
      <c r="H591" s="11"/>
      <c r="I591" s="11"/>
      <c r="J591" s="11"/>
      <c r="K591" s="12">
        <f>K596</f>
        <v>4</v>
      </c>
      <c r="L591" s="12">
        <f>L596</f>
        <v>160.05000000000001</v>
      </c>
      <c r="M591" s="34">
        <f>ROUND(L591*1.06,2)</f>
        <v>169.65</v>
      </c>
      <c r="N591" s="12">
        <f>N596</f>
        <v>678.6</v>
      </c>
    </row>
    <row r="592" spans="1:14" ht="86.4" x14ac:dyDescent="0.3">
      <c r="A592" s="11"/>
      <c r="B592" s="11"/>
      <c r="C592" s="11"/>
      <c r="D592" s="13" t="s">
        <v>422</v>
      </c>
      <c r="E592" s="11"/>
      <c r="F592" s="11"/>
      <c r="G592" s="11"/>
      <c r="H592" s="11"/>
      <c r="I592" s="11"/>
      <c r="J592" s="11"/>
      <c r="K592" s="11"/>
      <c r="L592" s="11"/>
      <c r="M592" s="11"/>
      <c r="N592" s="11"/>
    </row>
    <row r="593" spans="1:14" x14ac:dyDescent="0.3">
      <c r="A593" s="11"/>
      <c r="B593" s="11"/>
      <c r="C593" s="11"/>
      <c r="D593" s="30"/>
      <c r="E593" s="10" t="s">
        <v>415</v>
      </c>
      <c r="F593" s="14"/>
      <c r="G593" s="15"/>
      <c r="H593" s="15"/>
      <c r="I593" s="15"/>
      <c r="J593" s="16">
        <f>OR(F593&lt;&gt;0,G593&lt;&gt;0,H593&lt;&gt;0,I593&lt;&gt;0)*(F593 + (F593 = 0))*(G593 + (G593 = 0))*(H593 + (H593 = 0))*(I593 + (I593 = 0))</f>
        <v>0</v>
      </c>
      <c r="K593" s="11"/>
      <c r="L593" s="11"/>
      <c r="M593" s="11"/>
      <c r="N593" s="11"/>
    </row>
    <row r="594" spans="1:14" x14ac:dyDescent="0.3">
      <c r="A594" s="11"/>
      <c r="B594" s="11"/>
      <c r="C594" s="11"/>
      <c r="D594" s="30"/>
      <c r="E594" s="10" t="s">
        <v>423</v>
      </c>
      <c r="F594" s="14">
        <v>2</v>
      </c>
      <c r="G594" s="15">
        <v>0</v>
      </c>
      <c r="H594" s="15">
        <v>0</v>
      </c>
      <c r="I594" s="15">
        <v>0</v>
      </c>
      <c r="J594" s="16">
        <f>OR(F594&lt;&gt;0,G594&lt;&gt;0,H594&lt;&gt;0,I594&lt;&gt;0)*(F594 + (F594 = 0))*(G594 + (G594 = 0))*(H594 + (H594 = 0))*(I594 + (I594 = 0))</f>
        <v>2</v>
      </c>
      <c r="K594" s="11"/>
      <c r="L594" s="11"/>
      <c r="M594" s="11"/>
      <c r="N594" s="11"/>
    </row>
    <row r="595" spans="1:14" x14ac:dyDescent="0.3">
      <c r="A595" s="11"/>
      <c r="B595" s="11"/>
      <c r="C595" s="11"/>
      <c r="D595" s="30"/>
      <c r="E595" s="10" t="s">
        <v>418</v>
      </c>
      <c r="F595" s="14">
        <v>2</v>
      </c>
      <c r="G595" s="15">
        <v>0</v>
      </c>
      <c r="H595" s="15">
        <v>0</v>
      </c>
      <c r="I595" s="15">
        <v>0</v>
      </c>
      <c r="J595" s="16">
        <f>OR(F595&lt;&gt;0,G595&lt;&gt;0,H595&lt;&gt;0,I595&lt;&gt;0)*(F595 + (F595 = 0))*(G595 + (G595 = 0))*(H595 + (H595 = 0))*(I595 + (I595 = 0))</f>
        <v>2</v>
      </c>
      <c r="K595" s="11"/>
      <c r="L595" s="11"/>
      <c r="M595" s="11"/>
      <c r="N595" s="11"/>
    </row>
    <row r="596" spans="1:14" x14ac:dyDescent="0.3">
      <c r="A596" s="11"/>
      <c r="B596" s="11"/>
      <c r="C596" s="11"/>
      <c r="D596" s="30"/>
      <c r="E596" s="11"/>
      <c r="F596" s="11"/>
      <c r="G596" s="11"/>
      <c r="H596" s="11"/>
      <c r="I596" s="11"/>
      <c r="J596" s="17" t="s">
        <v>424</v>
      </c>
      <c r="K596" s="18">
        <f>SUM(J593:J595)</f>
        <v>4</v>
      </c>
      <c r="L596" s="19">
        <v>160.05000000000001</v>
      </c>
      <c r="M596" s="34">
        <f>ROUND(L596*1.06,2)</f>
        <v>169.65</v>
      </c>
      <c r="N596" s="18">
        <f>ROUND(K596*M596,2)</f>
        <v>678.6</v>
      </c>
    </row>
    <row r="597" spans="1:14" ht="1.05" customHeight="1" x14ac:dyDescent="0.3">
      <c r="A597" s="20"/>
      <c r="B597" s="20"/>
      <c r="C597" s="20"/>
      <c r="D597" s="31"/>
      <c r="E597" s="20"/>
      <c r="F597" s="20"/>
      <c r="G597" s="20"/>
      <c r="H597" s="20"/>
      <c r="I597" s="20"/>
      <c r="J597" s="20"/>
      <c r="K597" s="20"/>
      <c r="L597" s="20"/>
      <c r="M597" s="20"/>
      <c r="N597" s="20"/>
    </row>
    <row r="598" spans="1:14" ht="21.6" x14ac:dyDescent="0.3">
      <c r="A598" s="9" t="s">
        <v>425</v>
      </c>
      <c r="B598" s="10" t="s">
        <v>19</v>
      </c>
      <c r="C598" s="10" t="s">
        <v>45</v>
      </c>
      <c r="D598" s="13" t="s">
        <v>426</v>
      </c>
      <c r="E598" s="11"/>
      <c r="F598" s="11"/>
      <c r="G598" s="11"/>
      <c r="H598" s="11"/>
      <c r="I598" s="11"/>
      <c r="J598" s="11"/>
      <c r="K598" s="12">
        <f>K604</f>
        <v>228.38</v>
      </c>
      <c r="L598" s="12">
        <f>L604</f>
        <v>16.18</v>
      </c>
      <c r="M598" s="34">
        <f>ROUND(L598*1.06,2)</f>
        <v>17.149999999999999</v>
      </c>
      <c r="N598" s="12">
        <f>N604</f>
        <v>3916.72</v>
      </c>
    </row>
    <row r="599" spans="1:14" ht="32.4" x14ac:dyDescent="0.3">
      <c r="A599" s="11"/>
      <c r="B599" s="11"/>
      <c r="C599" s="11"/>
      <c r="D599" s="13" t="s">
        <v>427</v>
      </c>
      <c r="E599" s="11"/>
      <c r="F599" s="11"/>
      <c r="G599" s="11"/>
      <c r="H599" s="11"/>
      <c r="I599" s="11"/>
      <c r="J599" s="11"/>
      <c r="K599" s="11"/>
      <c r="L599" s="11"/>
      <c r="M599" s="11"/>
      <c r="N599" s="11"/>
    </row>
    <row r="600" spans="1:14" x14ac:dyDescent="0.3">
      <c r="A600" s="11"/>
      <c r="B600" s="11"/>
      <c r="C600" s="11"/>
      <c r="D600" s="30"/>
      <c r="E600" s="10" t="s">
        <v>428</v>
      </c>
      <c r="F600" s="14">
        <v>1</v>
      </c>
      <c r="G600" s="15">
        <v>57</v>
      </c>
      <c r="H600" s="15">
        <v>1.6</v>
      </c>
      <c r="I600" s="15">
        <v>2.4</v>
      </c>
      <c r="J600" s="16">
        <f>OR(F600&lt;&gt;0,G600&lt;&gt;0,H600&lt;&gt;0,I600&lt;&gt;0)*(F600 + (F600 = 0))*(G600 + (G600 = 0))*(H600 + (H600 = 0))*(I600 + (I600 = 0))</f>
        <v>218.88</v>
      </c>
      <c r="K600" s="11"/>
      <c r="L600" s="11"/>
      <c r="M600" s="11"/>
      <c r="N600" s="11"/>
    </row>
    <row r="601" spans="1:14" x14ac:dyDescent="0.3">
      <c r="A601" s="11"/>
      <c r="B601" s="11"/>
      <c r="C601" s="11"/>
      <c r="D601" s="30"/>
      <c r="E601" s="10" t="s">
        <v>429</v>
      </c>
      <c r="F601" s="14">
        <v>1</v>
      </c>
      <c r="G601" s="15">
        <v>3</v>
      </c>
      <c r="H601" s="15">
        <v>0.8</v>
      </c>
      <c r="I601" s="15">
        <v>1.1000000000000001</v>
      </c>
      <c r="J601" s="16">
        <f>OR(F601&lt;&gt;0,G601&lt;&gt;0,H601&lt;&gt;0,I601&lt;&gt;0)*(F601 + (F601 = 0))*(G601 + (G601 = 0))*(H601 + (H601 = 0))*(I601 + (I601 = 0))</f>
        <v>2.64</v>
      </c>
      <c r="K601" s="11"/>
      <c r="L601" s="11"/>
      <c r="M601" s="11"/>
      <c r="N601" s="11"/>
    </row>
    <row r="602" spans="1:14" x14ac:dyDescent="0.3">
      <c r="A602" s="11"/>
      <c r="B602" s="11"/>
      <c r="C602" s="11"/>
      <c r="D602" s="30"/>
      <c r="E602" s="10" t="s">
        <v>430</v>
      </c>
      <c r="F602" s="14">
        <v>1</v>
      </c>
      <c r="G602" s="15">
        <v>2</v>
      </c>
      <c r="H602" s="15">
        <v>0.8</v>
      </c>
      <c r="I602" s="15">
        <v>1.1000000000000001</v>
      </c>
      <c r="J602" s="16">
        <f>OR(F602&lt;&gt;0,G602&lt;&gt;0,H602&lt;&gt;0,I602&lt;&gt;0)*(F602 + (F602 = 0))*(G602 + (G602 = 0))*(H602 + (H602 = 0))*(I602 + (I602 = 0))</f>
        <v>1.76</v>
      </c>
      <c r="K602" s="11"/>
      <c r="L602" s="11"/>
      <c r="M602" s="11"/>
      <c r="N602" s="11"/>
    </row>
    <row r="603" spans="1:14" x14ac:dyDescent="0.3">
      <c r="A603" s="11"/>
      <c r="B603" s="11"/>
      <c r="C603" s="11"/>
      <c r="D603" s="30"/>
      <c r="E603" s="10" t="s">
        <v>16</v>
      </c>
      <c r="F603" s="14">
        <v>1</v>
      </c>
      <c r="G603" s="15">
        <v>5.8</v>
      </c>
      <c r="H603" s="15">
        <v>0.8</v>
      </c>
      <c r="I603" s="15">
        <v>1.1000000000000001</v>
      </c>
      <c r="J603" s="16">
        <f>OR(F603&lt;&gt;0,G603&lt;&gt;0,H603&lt;&gt;0,I603&lt;&gt;0)*(F603 + (F603 = 0))*(G603 + (G603 = 0))*(H603 + (H603 = 0))*(I603 + (I603 = 0))</f>
        <v>5.1040000000000001</v>
      </c>
      <c r="K603" s="11"/>
      <c r="L603" s="11"/>
      <c r="M603" s="11"/>
      <c r="N603" s="11"/>
    </row>
    <row r="604" spans="1:14" x14ac:dyDescent="0.3">
      <c r="A604" s="11"/>
      <c r="B604" s="11"/>
      <c r="C604" s="11"/>
      <c r="D604" s="30"/>
      <c r="E604" s="11"/>
      <c r="F604" s="11"/>
      <c r="G604" s="11"/>
      <c r="H604" s="11"/>
      <c r="I604" s="11"/>
      <c r="J604" s="17" t="s">
        <v>431</v>
      </c>
      <c r="K604" s="18">
        <f>SUM(J600:J603)*1</f>
        <v>228.38</v>
      </c>
      <c r="L604" s="19">
        <v>16.18</v>
      </c>
      <c r="M604" s="34">
        <f>ROUND(L604*1.06,2)</f>
        <v>17.149999999999999</v>
      </c>
      <c r="N604" s="18">
        <f>ROUND(K604*M604,2)</f>
        <v>3916.72</v>
      </c>
    </row>
    <row r="605" spans="1:14" ht="1.05" customHeight="1" x14ac:dyDescent="0.3">
      <c r="A605" s="20"/>
      <c r="B605" s="20"/>
      <c r="C605" s="20"/>
      <c r="D605" s="31"/>
      <c r="E605" s="20"/>
      <c r="F605" s="20"/>
      <c r="G605" s="20"/>
      <c r="H605" s="20"/>
      <c r="I605" s="20"/>
      <c r="J605" s="20"/>
      <c r="K605" s="20"/>
      <c r="L605" s="20"/>
      <c r="M605" s="20"/>
      <c r="N605" s="20"/>
    </row>
    <row r="606" spans="1:14" ht="21.6" x14ac:dyDescent="0.3">
      <c r="A606" s="9" t="s">
        <v>432</v>
      </c>
      <c r="B606" s="10" t="s">
        <v>19</v>
      </c>
      <c r="C606" s="10" t="s">
        <v>45</v>
      </c>
      <c r="D606" s="13" t="s">
        <v>433</v>
      </c>
      <c r="E606" s="11"/>
      <c r="F606" s="11"/>
      <c r="G606" s="11"/>
      <c r="H606" s="11"/>
      <c r="I606" s="11"/>
      <c r="J606" s="11"/>
      <c r="K606" s="12">
        <f>K609</f>
        <v>5</v>
      </c>
      <c r="L606" s="12">
        <f>L609</f>
        <v>45.3</v>
      </c>
      <c r="M606" s="34">
        <f>ROUND(L606*1.06,2)</f>
        <v>48.02</v>
      </c>
      <c r="N606" s="12">
        <f>N609</f>
        <v>240.1</v>
      </c>
    </row>
    <row r="607" spans="1:14" ht="21.6" x14ac:dyDescent="0.3">
      <c r="A607" s="11"/>
      <c r="B607" s="11"/>
      <c r="C607" s="11"/>
      <c r="D607" s="13" t="s">
        <v>434</v>
      </c>
      <c r="E607" s="11"/>
      <c r="F607" s="11"/>
      <c r="G607" s="11"/>
      <c r="H607" s="11"/>
      <c r="I607" s="11"/>
      <c r="J607" s="11"/>
      <c r="K607" s="11"/>
      <c r="L607" s="11"/>
      <c r="M607" s="11"/>
      <c r="N607" s="11"/>
    </row>
    <row r="608" spans="1:14" x14ac:dyDescent="0.3">
      <c r="A608" s="11"/>
      <c r="B608" s="11"/>
      <c r="C608" s="11"/>
      <c r="D608" s="30"/>
      <c r="E608" s="10" t="s">
        <v>435</v>
      </c>
      <c r="F608" s="14">
        <v>1</v>
      </c>
      <c r="G608" s="15">
        <v>5</v>
      </c>
      <c r="H608" s="15">
        <v>0</v>
      </c>
      <c r="I608" s="15">
        <v>0</v>
      </c>
      <c r="J608" s="16">
        <f>OR(F608&lt;&gt;0,G608&lt;&gt;0,H608&lt;&gt;0,I608&lt;&gt;0)*(F608 + (F608 = 0))*(G608 + (G608 = 0))*(H608 + (H608 = 0))*(I608 + (I608 = 0))</f>
        <v>5</v>
      </c>
      <c r="K608" s="11"/>
      <c r="L608" s="11"/>
      <c r="M608" s="11"/>
      <c r="N608" s="11"/>
    </row>
    <row r="609" spans="1:14" x14ac:dyDescent="0.3">
      <c r="A609" s="11"/>
      <c r="B609" s="11"/>
      <c r="C609" s="11"/>
      <c r="D609" s="30"/>
      <c r="E609" s="11"/>
      <c r="F609" s="11"/>
      <c r="G609" s="11"/>
      <c r="H609" s="11"/>
      <c r="I609" s="11"/>
      <c r="J609" s="17" t="s">
        <v>436</v>
      </c>
      <c r="K609" s="18">
        <f>J608*1</f>
        <v>5</v>
      </c>
      <c r="L609" s="19">
        <v>45.3</v>
      </c>
      <c r="M609" s="34">
        <f>ROUND(L609*1.06,2)</f>
        <v>48.02</v>
      </c>
      <c r="N609" s="18">
        <f>ROUND(K609*M609,2)</f>
        <v>240.1</v>
      </c>
    </row>
    <row r="610" spans="1:14" ht="1.05" customHeight="1" x14ac:dyDescent="0.3">
      <c r="A610" s="20"/>
      <c r="B610" s="20"/>
      <c r="C610" s="20"/>
      <c r="D610" s="31"/>
      <c r="E610" s="20"/>
      <c r="F610" s="20"/>
      <c r="G610" s="20"/>
      <c r="H610" s="20"/>
      <c r="I610" s="20"/>
      <c r="J610" s="20"/>
      <c r="K610" s="20"/>
      <c r="L610" s="20"/>
      <c r="M610" s="20"/>
      <c r="N610" s="20"/>
    </row>
    <row r="611" spans="1:14" x14ac:dyDescent="0.3">
      <c r="A611" s="9" t="s">
        <v>437</v>
      </c>
      <c r="B611" s="10" t="s">
        <v>19</v>
      </c>
      <c r="C611" s="10" t="s">
        <v>38</v>
      </c>
      <c r="D611" s="13" t="s">
        <v>438</v>
      </c>
      <c r="E611" s="11"/>
      <c r="F611" s="11"/>
      <c r="G611" s="11"/>
      <c r="H611" s="11"/>
      <c r="I611" s="11"/>
      <c r="J611" s="11"/>
      <c r="K611" s="12">
        <f>K617</f>
        <v>99.84</v>
      </c>
      <c r="L611" s="12">
        <f>L617</f>
        <v>2.73</v>
      </c>
      <c r="M611" s="34">
        <f>ROUND(L611*1.06,2)</f>
        <v>2.89</v>
      </c>
      <c r="N611" s="12">
        <f>N617</f>
        <v>288.54000000000002</v>
      </c>
    </row>
    <row r="612" spans="1:14" ht="32.4" x14ac:dyDescent="0.3">
      <c r="A612" s="11"/>
      <c r="B612" s="11"/>
      <c r="C612" s="11"/>
      <c r="D612" s="13" t="s">
        <v>439</v>
      </c>
      <c r="E612" s="11"/>
      <c r="F612" s="11"/>
      <c r="G612" s="11"/>
      <c r="H612" s="11"/>
      <c r="I612" s="11"/>
      <c r="J612" s="11"/>
      <c r="K612" s="11"/>
      <c r="L612" s="11"/>
      <c r="M612" s="11"/>
      <c r="N612" s="11"/>
    </row>
    <row r="613" spans="1:14" x14ac:dyDescent="0.3">
      <c r="A613" s="11"/>
      <c r="B613" s="11"/>
      <c r="C613" s="11"/>
      <c r="D613" s="30"/>
      <c r="E613" s="10" t="s">
        <v>440</v>
      </c>
      <c r="F613" s="14">
        <v>1</v>
      </c>
      <c r="G613" s="15">
        <v>57</v>
      </c>
      <c r="H613" s="15">
        <v>1.6</v>
      </c>
      <c r="I613" s="15">
        <v>0</v>
      </c>
      <c r="J613" s="16">
        <f>OR(F613&lt;&gt;0,G613&lt;&gt;0,H613&lt;&gt;0,I613&lt;&gt;0)*(F613 + (F613 = 0))*(G613 + (G613 = 0))*(H613 + (H613 = 0))*(I613 + (I613 = 0))</f>
        <v>91.2</v>
      </c>
      <c r="K613" s="11"/>
      <c r="L613" s="11"/>
      <c r="M613" s="11"/>
      <c r="N613" s="11"/>
    </row>
    <row r="614" spans="1:14" x14ac:dyDescent="0.3">
      <c r="A614" s="11"/>
      <c r="B614" s="11"/>
      <c r="C614" s="11"/>
      <c r="D614" s="30"/>
      <c r="E614" s="10" t="s">
        <v>429</v>
      </c>
      <c r="F614" s="14">
        <v>1</v>
      </c>
      <c r="G614" s="15">
        <v>3</v>
      </c>
      <c r="H614" s="15">
        <v>0.8</v>
      </c>
      <c r="I614" s="15">
        <v>0</v>
      </c>
      <c r="J614" s="16">
        <f>OR(F614&lt;&gt;0,G614&lt;&gt;0,H614&lt;&gt;0,I614&lt;&gt;0)*(F614 + (F614 = 0))*(G614 + (G614 = 0))*(H614 + (H614 = 0))*(I614 + (I614 = 0))</f>
        <v>2.4</v>
      </c>
      <c r="K614" s="11"/>
      <c r="L614" s="11"/>
      <c r="M614" s="11"/>
      <c r="N614" s="11"/>
    </row>
    <row r="615" spans="1:14" x14ac:dyDescent="0.3">
      <c r="A615" s="11"/>
      <c r="B615" s="11"/>
      <c r="C615" s="11"/>
      <c r="D615" s="30"/>
      <c r="E615" s="10" t="s">
        <v>430</v>
      </c>
      <c r="F615" s="14">
        <v>1</v>
      </c>
      <c r="G615" s="15">
        <v>2</v>
      </c>
      <c r="H615" s="15">
        <v>0.8</v>
      </c>
      <c r="I615" s="15">
        <v>0</v>
      </c>
      <c r="J615" s="16">
        <f>OR(F615&lt;&gt;0,G615&lt;&gt;0,H615&lt;&gt;0,I615&lt;&gt;0)*(F615 + (F615 = 0))*(G615 + (G615 = 0))*(H615 + (H615 = 0))*(I615 + (I615 = 0))</f>
        <v>1.6</v>
      </c>
      <c r="K615" s="11"/>
      <c r="L615" s="11"/>
      <c r="M615" s="11"/>
      <c r="N615" s="11"/>
    </row>
    <row r="616" spans="1:14" x14ac:dyDescent="0.3">
      <c r="A616" s="11"/>
      <c r="B616" s="11"/>
      <c r="C616" s="11"/>
      <c r="D616" s="30"/>
      <c r="E616" s="10" t="s">
        <v>16</v>
      </c>
      <c r="F616" s="14">
        <v>1</v>
      </c>
      <c r="G616" s="15">
        <v>5.8</v>
      </c>
      <c r="H616" s="15">
        <v>0.8</v>
      </c>
      <c r="I616" s="15">
        <v>0</v>
      </c>
      <c r="J616" s="16">
        <f>OR(F616&lt;&gt;0,G616&lt;&gt;0,H616&lt;&gt;0,I616&lt;&gt;0)*(F616 + (F616 = 0))*(G616 + (G616 = 0))*(H616 + (H616 = 0))*(I616 + (I616 = 0))</f>
        <v>4.6399999999999997</v>
      </c>
      <c r="K616" s="11"/>
      <c r="L616" s="11"/>
      <c r="M616" s="11"/>
      <c r="N616" s="11"/>
    </row>
    <row r="617" spans="1:14" x14ac:dyDescent="0.3">
      <c r="A617" s="11"/>
      <c r="B617" s="11"/>
      <c r="C617" s="11"/>
      <c r="D617" s="30"/>
      <c r="E617" s="11"/>
      <c r="F617" s="11"/>
      <c r="G617" s="11"/>
      <c r="H617" s="11"/>
      <c r="I617" s="11"/>
      <c r="J617" s="17" t="s">
        <v>441</v>
      </c>
      <c r="K617" s="18">
        <f>SUM(J613:J616)</f>
        <v>99.84</v>
      </c>
      <c r="L617" s="19">
        <v>2.73</v>
      </c>
      <c r="M617" s="34">
        <f>ROUND(L617*1.06,2)</f>
        <v>2.89</v>
      </c>
      <c r="N617" s="18">
        <f>ROUND(K617*M617,2)</f>
        <v>288.54000000000002</v>
      </c>
    </row>
    <row r="618" spans="1:14" ht="1.05" customHeight="1" x14ac:dyDescent="0.3">
      <c r="A618" s="20"/>
      <c r="B618" s="20"/>
      <c r="C618" s="20"/>
      <c r="D618" s="31"/>
      <c r="E618" s="20"/>
      <c r="F618" s="20"/>
      <c r="G618" s="20"/>
      <c r="H618" s="20"/>
      <c r="I618" s="20"/>
      <c r="J618" s="20"/>
      <c r="K618" s="20"/>
      <c r="L618" s="20"/>
      <c r="M618" s="20"/>
      <c r="N618" s="20"/>
    </row>
    <row r="619" spans="1:14" ht="21.6" x14ac:dyDescent="0.3">
      <c r="A619" s="9" t="s">
        <v>442</v>
      </c>
      <c r="B619" s="10" t="s">
        <v>19</v>
      </c>
      <c r="C619" s="10" t="s">
        <v>38</v>
      </c>
      <c r="D619" s="13" t="s">
        <v>443</v>
      </c>
      <c r="E619" s="11"/>
      <c r="F619" s="11"/>
      <c r="G619" s="11"/>
      <c r="H619" s="11"/>
      <c r="I619" s="11"/>
      <c r="J619" s="11"/>
      <c r="K619" s="12">
        <f>K622</f>
        <v>273.60000000000002</v>
      </c>
      <c r="L619" s="12">
        <f>L622</f>
        <v>26.61</v>
      </c>
      <c r="M619" s="34">
        <f>ROUND(L619*1.06,2)</f>
        <v>28.21</v>
      </c>
      <c r="N619" s="12">
        <f>N622</f>
        <v>7718.26</v>
      </c>
    </row>
    <row r="620" spans="1:14" ht="32.4" x14ac:dyDescent="0.3">
      <c r="A620" s="11"/>
      <c r="B620" s="11"/>
      <c r="C620" s="11"/>
      <c r="D620" s="13" t="s">
        <v>444</v>
      </c>
      <c r="E620" s="11"/>
      <c r="F620" s="11"/>
      <c r="G620" s="11"/>
      <c r="H620" s="11"/>
      <c r="I620" s="11"/>
      <c r="J620" s="11"/>
      <c r="K620" s="11"/>
      <c r="L620" s="11"/>
      <c r="M620" s="11"/>
      <c r="N620" s="11"/>
    </row>
    <row r="621" spans="1:14" x14ac:dyDescent="0.3">
      <c r="A621" s="11"/>
      <c r="B621" s="11"/>
      <c r="C621" s="11"/>
      <c r="D621" s="30"/>
      <c r="E621" s="10" t="s">
        <v>440</v>
      </c>
      <c r="F621" s="14">
        <v>2</v>
      </c>
      <c r="G621" s="15">
        <v>57</v>
      </c>
      <c r="H621" s="15">
        <v>0</v>
      </c>
      <c r="I621" s="15">
        <v>2.4</v>
      </c>
      <c r="J621" s="16">
        <f>OR(F621&lt;&gt;0,G621&lt;&gt;0,H621&lt;&gt;0,I621&lt;&gt;0)*(F621 + (F621 = 0))*(G621 + (G621 = 0))*(H621 + (H621 = 0))*(I621 + (I621 = 0))</f>
        <v>273.60000000000002</v>
      </c>
      <c r="K621" s="11"/>
      <c r="L621" s="11"/>
      <c r="M621" s="11"/>
      <c r="N621" s="11"/>
    </row>
    <row r="622" spans="1:14" x14ac:dyDescent="0.3">
      <c r="A622" s="11"/>
      <c r="B622" s="11"/>
      <c r="C622" s="11"/>
      <c r="D622" s="30"/>
      <c r="E622" s="11"/>
      <c r="F622" s="11"/>
      <c r="G622" s="11"/>
      <c r="H622" s="11"/>
      <c r="I622" s="11"/>
      <c r="J622" s="17" t="s">
        <v>445</v>
      </c>
      <c r="K622" s="18">
        <f>J621*1</f>
        <v>273.60000000000002</v>
      </c>
      <c r="L622" s="19">
        <v>26.61</v>
      </c>
      <c r="M622" s="34">
        <f>ROUND(L622*1.06,2)</f>
        <v>28.21</v>
      </c>
      <c r="N622" s="18">
        <f>ROUND(K622*M622,2)</f>
        <v>7718.26</v>
      </c>
    </row>
    <row r="623" spans="1:14" ht="1.05" customHeight="1" x14ac:dyDescent="0.3">
      <c r="A623" s="20"/>
      <c r="B623" s="20"/>
      <c r="C623" s="20"/>
      <c r="D623" s="31"/>
      <c r="E623" s="20"/>
      <c r="F623" s="20"/>
      <c r="G623" s="20"/>
      <c r="H623" s="20"/>
      <c r="I623" s="20"/>
      <c r="J623" s="20"/>
      <c r="K623" s="20"/>
      <c r="L623" s="20"/>
      <c r="M623" s="20"/>
      <c r="N623" s="20"/>
    </row>
    <row r="624" spans="1:14" x14ac:dyDescent="0.3">
      <c r="A624" s="9" t="s">
        <v>446</v>
      </c>
      <c r="B624" s="10" t="s">
        <v>19</v>
      </c>
      <c r="C624" s="10" t="s">
        <v>45</v>
      </c>
      <c r="D624" s="13" t="s">
        <v>447</v>
      </c>
      <c r="E624" s="11"/>
      <c r="F624" s="11"/>
      <c r="G624" s="11"/>
      <c r="H624" s="11"/>
      <c r="I624" s="11"/>
      <c r="J624" s="11"/>
      <c r="K624" s="12">
        <f>K630</f>
        <v>85.28</v>
      </c>
      <c r="L624" s="12">
        <f>L630</f>
        <v>20.12</v>
      </c>
      <c r="M624" s="34">
        <f>ROUND(L624*1.06,2)</f>
        <v>21.33</v>
      </c>
      <c r="N624" s="12">
        <f>N630</f>
        <v>1819.02</v>
      </c>
    </row>
    <row r="625" spans="1:14" ht="54" x14ac:dyDescent="0.3">
      <c r="A625" s="11"/>
      <c r="B625" s="11"/>
      <c r="C625" s="11"/>
      <c r="D625" s="13" t="s">
        <v>448</v>
      </c>
      <c r="E625" s="11"/>
      <c r="F625" s="11"/>
      <c r="G625" s="11"/>
      <c r="H625" s="11"/>
      <c r="I625" s="11"/>
      <c r="J625" s="11"/>
      <c r="K625" s="11"/>
      <c r="L625" s="11"/>
      <c r="M625" s="11"/>
      <c r="N625" s="11"/>
    </row>
    <row r="626" spans="1:14" x14ac:dyDescent="0.3">
      <c r="A626" s="11"/>
      <c r="B626" s="11"/>
      <c r="C626" s="11"/>
      <c r="D626" s="30"/>
      <c r="E626" s="10" t="s">
        <v>449</v>
      </c>
      <c r="F626" s="14">
        <v>1</v>
      </c>
      <c r="G626" s="15">
        <v>57</v>
      </c>
      <c r="H626" s="15">
        <v>1.6</v>
      </c>
      <c r="I626" s="15">
        <v>1.2</v>
      </c>
      <c r="J626" s="16">
        <f>OR(F626&lt;&gt;0,G626&lt;&gt;0,H626&lt;&gt;0,I626&lt;&gt;0)*(F626 + (F626 = 0))*(G626 + (G626 = 0))*(H626 + (H626 = 0))*(I626 + (I626 = 0))</f>
        <v>109.44</v>
      </c>
      <c r="K626" s="11"/>
      <c r="L626" s="11"/>
      <c r="M626" s="11"/>
      <c r="N626" s="11"/>
    </row>
    <row r="627" spans="1:14" x14ac:dyDescent="0.3">
      <c r="A627" s="11"/>
      <c r="B627" s="11"/>
      <c r="C627" s="11"/>
      <c r="D627" s="30"/>
      <c r="E627" s="10" t="s">
        <v>450</v>
      </c>
      <c r="F627" s="14">
        <v>-3.14</v>
      </c>
      <c r="G627" s="15">
        <v>57</v>
      </c>
      <c r="H627" s="15">
        <v>0.4</v>
      </c>
      <c r="I627" s="15">
        <v>0.4</v>
      </c>
      <c r="J627" s="16">
        <f>OR(F627&lt;&gt;0,G627&lt;&gt;0,H627&lt;&gt;0,I627&lt;&gt;0)*(F627 + (F627 = 0))*(G627 + (G627 = 0))*(H627 + (H627 = 0))*(I627 + (I627 = 0))</f>
        <v>-28.637</v>
      </c>
      <c r="K627" s="11"/>
      <c r="L627" s="11"/>
      <c r="M627" s="11"/>
      <c r="N627" s="11"/>
    </row>
    <row r="628" spans="1:14" x14ac:dyDescent="0.3">
      <c r="A628" s="11"/>
      <c r="B628" s="11"/>
      <c r="C628" s="11"/>
      <c r="D628" s="30"/>
      <c r="E628" s="10" t="s">
        <v>451</v>
      </c>
      <c r="F628" s="14">
        <v>1</v>
      </c>
      <c r="G628" s="15">
        <v>10.8</v>
      </c>
      <c r="H628" s="15">
        <v>0.8</v>
      </c>
      <c r="I628" s="15">
        <v>0.61499999999999999</v>
      </c>
      <c r="J628" s="16">
        <f>OR(F628&lt;&gt;0,G628&lt;&gt;0,H628&lt;&gt;0,I628&lt;&gt;0)*(F628 + (F628 = 0))*(G628 + (G628 = 0))*(H628 + (H628 = 0))*(I628 + (I628 = 0))</f>
        <v>5.3140000000000001</v>
      </c>
      <c r="K628" s="11"/>
      <c r="L628" s="11"/>
      <c r="M628" s="11"/>
      <c r="N628" s="11"/>
    </row>
    <row r="629" spans="1:14" x14ac:dyDescent="0.3">
      <c r="A629" s="11"/>
      <c r="B629" s="11"/>
      <c r="C629" s="11"/>
      <c r="D629" s="30"/>
      <c r="E629" s="10" t="s">
        <v>450</v>
      </c>
      <c r="F629" s="14">
        <v>-3.14</v>
      </c>
      <c r="G629" s="15">
        <v>10.8</v>
      </c>
      <c r="H629" s="15">
        <v>0.157</v>
      </c>
      <c r="I629" s="15">
        <v>0.157</v>
      </c>
      <c r="J629" s="16">
        <f>OR(F629&lt;&gt;0,G629&lt;&gt;0,H629&lt;&gt;0,I629&lt;&gt;0)*(F629 + (F629 = 0))*(G629 + (G629 = 0))*(H629 + (H629 = 0))*(I629 + (I629 = 0))</f>
        <v>-0.83599999999999997</v>
      </c>
      <c r="K629" s="11"/>
      <c r="L629" s="11"/>
      <c r="M629" s="11"/>
      <c r="N629" s="11"/>
    </row>
    <row r="630" spans="1:14" x14ac:dyDescent="0.3">
      <c r="A630" s="11"/>
      <c r="B630" s="11"/>
      <c r="C630" s="11"/>
      <c r="D630" s="30"/>
      <c r="E630" s="11"/>
      <c r="F630" s="11"/>
      <c r="G630" s="11"/>
      <c r="H630" s="11"/>
      <c r="I630" s="11"/>
      <c r="J630" s="17" t="s">
        <v>452</v>
      </c>
      <c r="K630" s="18">
        <f>SUM(J626:J629)</f>
        <v>85.28</v>
      </c>
      <c r="L630" s="19">
        <v>20.12</v>
      </c>
      <c r="M630" s="34">
        <f>ROUND(L630*1.06,2)</f>
        <v>21.33</v>
      </c>
      <c r="N630" s="18">
        <f>ROUND(K630*M630,2)</f>
        <v>1819.02</v>
      </c>
    </row>
    <row r="631" spans="1:14" ht="1.05" customHeight="1" x14ac:dyDescent="0.3">
      <c r="A631" s="20"/>
      <c r="B631" s="20"/>
      <c r="C631" s="20"/>
      <c r="D631" s="31"/>
      <c r="E631" s="20"/>
      <c r="F631" s="20"/>
      <c r="G631" s="20"/>
      <c r="H631" s="20"/>
      <c r="I631" s="20"/>
      <c r="J631" s="20"/>
      <c r="K631" s="20"/>
      <c r="L631" s="20"/>
      <c r="M631" s="20"/>
      <c r="N631" s="20"/>
    </row>
    <row r="632" spans="1:14" x14ac:dyDescent="0.3">
      <c r="A632" s="9" t="s">
        <v>453</v>
      </c>
      <c r="B632" s="10" t="s">
        <v>19</v>
      </c>
      <c r="C632" s="10" t="s">
        <v>45</v>
      </c>
      <c r="D632" s="13" t="s">
        <v>454</v>
      </c>
      <c r="E632" s="11"/>
      <c r="F632" s="11"/>
      <c r="G632" s="11"/>
      <c r="H632" s="11"/>
      <c r="I632" s="11"/>
      <c r="J632" s="11"/>
      <c r="K632" s="12">
        <f>K639</f>
        <v>114.79</v>
      </c>
      <c r="L632" s="12">
        <f>L639</f>
        <v>13.97</v>
      </c>
      <c r="M632" s="34">
        <f>ROUND(L632*1.06,2)</f>
        <v>14.81</v>
      </c>
      <c r="N632" s="12">
        <f>N639</f>
        <v>1700.04</v>
      </c>
    </row>
    <row r="633" spans="1:14" ht="43.2" x14ac:dyDescent="0.3">
      <c r="A633" s="11"/>
      <c r="B633" s="11"/>
      <c r="C633" s="11"/>
      <c r="D633" s="13" t="s">
        <v>455</v>
      </c>
      <c r="E633" s="11"/>
      <c r="F633" s="11"/>
      <c r="G633" s="11"/>
      <c r="H633" s="11"/>
      <c r="I633" s="11"/>
      <c r="J633" s="11"/>
      <c r="K633" s="11"/>
      <c r="L633" s="11"/>
      <c r="M633" s="11"/>
      <c r="N633" s="11"/>
    </row>
    <row r="634" spans="1:14" x14ac:dyDescent="0.3">
      <c r="A634" s="11"/>
      <c r="B634" s="11"/>
      <c r="C634" s="11"/>
      <c r="D634" s="30"/>
      <c r="E634" s="10" t="s">
        <v>456</v>
      </c>
      <c r="F634" s="14">
        <v>1</v>
      </c>
      <c r="G634" s="15">
        <v>228.38</v>
      </c>
      <c r="H634" s="15">
        <v>0</v>
      </c>
      <c r="I634" s="15">
        <v>0</v>
      </c>
      <c r="J634" s="16">
        <f>OR(F634&lt;&gt;0,G634&lt;&gt;0,H634&lt;&gt;0,I634&lt;&gt;0)*(F634 + (F634 = 0))*(G634 + (G634 = 0))*(H634 + (H634 = 0))*(I634 + (I634 = 0))</f>
        <v>228.38</v>
      </c>
      <c r="K634" s="11"/>
      <c r="L634" s="11"/>
      <c r="M634" s="11"/>
      <c r="N634" s="11"/>
    </row>
    <row r="635" spans="1:14" x14ac:dyDescent="0.3">
      <c r="A635" s="11"/>
      <c r="B635" s="11"/>
      <c r="C635" s="11"/>
      <c r="D635" s="30"/>
      <c r="E635" s="10" t="s">
        <v>457</v>
      </c>
      <c r="F635" s="14"/>
      <c r="G635" s="15"/>
      <c r="H635" s="15"/>
      <c r="I635" s="15"/>
      <c r="J635" s="16">
        <f>OR(F635&lt;&gt;0,G635&lt;&gt;0,H635&lt;&gt;0,I635&lt;&gt;0)*(F635 + (F635 = 0))*(G635 + (G635 = 0))*(H635 + (H635 = 0))*(I635 + (I635 = 0))</f>
        <v>0</v>
      </c>
      <c r="K635" s="11"/>
      <c r="L635" s="11"/>
      <c r="M635" s="11"/>
      <c r="N635" s="11"/>
    </row>
    <row r="636" spans="1:14" x14ac:dyDescent="0.3">
      <c r="A636" s="11"/>
      <c r="B636" s="11"/>
      <c r="C636" s="11"/>
      <c r="D636" s="30"/>
      <c r="E636" s="10" t="s">
        <v>458</v>
      </c>
      <c r="F636" s="14">
        <v>-1</v>
      </c>
      <c r="G636" s="15">
        <v>84.12</v>
      </c>
      <c r="H636" s="15">
        <v>0</v>
      </c>
      <c r="I636" s="15">
        <v>0</v>
      </c>
      <c r="J636" s="16">
        <f>OR(F636&lt;&gt;0,G636&lt;&gt;0,H636&lt;&gt;0,I636&lt;&gt;0)*(F636 + (F636 = 0))*(G636 + (G636 = 0))*(H636 + (H636 = 0))*(I636 + (I636 = 0))</f>
        <v>-84.12</v>
      </c>
      <c r="K636" s="11"/>
      <c r="L636" s="11"/>
      <c r="M636" s="11"/>
      <c r="N636" s="11"/>
    </row>
    <row r="637" spans="1:14" x14ac:dyDescent="0.3">
      <c r="A637" s="11"/>
      <c r="B637" s="11"/>
      <c r="C637" s="11"/>
      <c r="D637" s="30"/>
      <c r="E637" s="10" t="s">
        <v>459</v>
      </c>
      <c r="F637" s="14">
        <v>-3.14</v>
      </c>
      <c r="G637" s="15">
        <v>57</v>
      </c>
      <c r="H637" s="15">
        <v>0.4</v>
      </c>
      <c r="I637" s="15">
        <v>0.4</v>
      </c>
      <c r="J637" s="16">
        <f>OR(F637&lt;&gt;0,G637&lt;&gt;0,H637&lt;&gt;0,I637&lt;&gt;0)*(F637 + (F637 = 0))*(G637 + (G637 = 0))*(H637 + (H637 = 0))*(I637 + (I637 = 0))</f>
        <v>-28.637</v>
      </c>
      <c r="K637" s="11"/>
      <c r="L637" s="11"/>
      <c r="M637" s="11"/>
      <c r="N637" s="11"/>
    </row>
    <row r="638" spans="1:14" x14ac:dyDescent="0.3">
      <c r="A638" s="11"/>
      <c r="B638" s="11"/>
      <c r="C638" s="11"/>
      <c r="D638" s="30"/>
      <c r="E638" s="10" t="s">
        <v>460</v>
      </c>
      <c r="F638" s="14">
        <v>-3.14</v>
      </c>
      <c r="G638" s="15">
        <v>10.8</v>
      </c>
      <c r="H638" s="15">
        <v>0.157</v>
      </c>
      <c r="I638" s="15">
        <v>0.157</v>
      </c>
      <c r="J638" s="16">
        <f>OR(F638&lt;&gt;0,G638&lt;&gt;0,H638&lt;&gt;0,I638&lt;&gt;0)*(F638 + (F638 = 0))*(G638 + (G638 = 0))*(H638 + (H638 = 0))*(I638 + (I638 = 0))</f>
        <v>-0.83599999999999997</v>
      </c>
      <c r="K638" s="11"/>
      <c r="L638" s="11"/>
      <c r="M638" s="11"/>
      <c r="N638" s="11"/>
    </row>
    <row r="639" spans="1:14" x14ac:dyDescent="0.3">
      <c r="A639" s="11"/>
      <c r="B639" s="11"/>
      <c r="C639" s="11"/>
      <c r="D639" s="30"/>
      <c r="E639" s="11"/>
      <c r="F639" s="11"/>
      <c r="G639" s="11"/>
      <c r="H639" s="11"/>
      <c r="I639" s="11"/>
      <c r="J639" s="17" t="s">
        <v>461</v>
      </c>
      <c r="K639" s="18">
        <f>SUM(J634:J638)</f>
        <v>114.79</v>
      </c>
      <c r="L639" s="19">
        <v>13.97</v>
      </c>
      <c r="M639" s="34">
        <f>ROUND(L639*1.06,2)</f>
        <v>14.81</v>
      </c>
      <c r="N639" s="18">
        <f>ROUND(K639*M639,2)</f>
        <v>1700.04</v>
      </c>
    </row>
    <row r="640" spans="1:14" ht="1.05" customHeight="1" x14ac:dyDescent="0.3">
      <c r="A640" s="20"/>
      <c r="B640" s="20"/>
      <c r="C640" s="20"/>
      <c r="D640" s="31"/>
      <c r="E640" s="20"/>
      <c r="F640" s="20"/>
      <c r="G640" s="20"/>
      <c r="H640" s="20"/>
      <c r="I640" s="20"/>
      <c r="J640" s="20"/>
      <c r="K640" s="20"/>
      <c r="L640" s="20"/>
      <c r="M640" s="20"/>
      <c r="N640" s="20"/>
    </row>
    <row r="641" spans="1:14" x14ac:dyDescent="0.3">
      <c r="A641" s="9" t="s">
        <v>462</v>
      </c>
      <c r="B641" s="10" t="s">
        <v>19</v>
      </c>
      <c r="C641" s="10" t="s">
        <v>45</v>
      </c>
      <c r="D641" s="13" t="s">
        <v>463</v>
      </c>
      <c r="E641" s="11"/>
      <c r="F641" s="11"/>
      <c r="G641" s="11"/>
      <c r="H641" s="11"/>
      <c r="I641" s="11"/>
      <c r="J641" s="11"/>
      <c r="K641" s="12">
        <f>K645</f>
        <v>1</v>
      </c>
      <c r="L641" s="12">
        <f>L645</f>
        <v>9.73</v>
      </c>
      <c r="M641" s="34">
        <f>ROUND(L641*1.06,2)</f>
        <v>10.31</v>
      </c>
      <c r="N641" s="12">
        <f>N645</f>
        <v>10.31</v>
      </c>
    </row>
    <row r="642" spans="1:14" ht="43.2" x14ac:dyDescent="0.3">
      <c r="A642" s="11"/>
      <c r="B642" s="11"/>
      <c r="C642" s="11"/>
      <c r="D642" s="13" t="s">
        <v>464</v>
      </c>
      <c r="E642" s="11"/>
      <c r="F642" s="11"/>
      <c r="G642" s="11"/>
      <c r="H642" s="11"/>
      <c r="I642" s="11"/>
      <c r="J642" s="11"/>
      <c r="K642" s="11"/>
      <c r="L642" s="11"/>
      <c r="M642" s="11"/>
      <c r="N642" s="11"/>
    </row>
    <row r="643" spans="1:14" x14ac:dyDescent="0.3">
      <c r="A643" s="11"/>
      <c r="B643" s="11"/>
      <c r="C643" s="11"/>
      <c r="D643" s="30"/>
      <c r="E643" s="10" t="s">
        <v>465</v>
      </c>
      <c r="F643" s="14">
        <v>1</v>
      </c>
      <c r="G643" s="15">
        <v>0</v>
      </c>
      <c r="H643" s="15">
        <v>0</v>
      </c>
      <c r="I643" s="15">
        <v>0</v>
      </c>
      <c r="J643" s="16">
        <f>OR(F643&lt;&gt;0,G643&lt;&gt;0,H643&lt;&gt;0,I643&lt;&gt;0)*(F643 + (F643 = 0))*(G643 + (G643 = 0))*(H643 + (H643 = 0))*(I643 + (I643 = 0))</f>
        <v>1</v>
      </c>
      <c r="K643" s="11"/>
      <c r="L643" s="11"/>
      <c r="M643" s="11"/>
      <c r="N643" s="11"/>
    </row>
    <row r="644" spans="1:14" x14ac:dyDescent="0.3">
      <c r="A644" s="11"/>
      <c r="B644" s="11"/>
      <c r="C644" s="11"/>
      <c r="D644" s="30"/>
      <c r="E644" s="10" t="s">
        <v>16</v>
      </c>
      <c r="F644" s="14"/>
      <c r="G644" s="15"/>
      <c r="H644" s="15"/>
      <c r="I644" s="15"/>
      <c r="J644" s="16">
        <f>OR(F644&lt;&gt;0,G644&lt;&gt;0,H644&lt;&gt;0,I644&lt;&gt;0)*(F644 + (F644 = 0))*(G644 + (G644 = 0))*(H644 + (H644 = 0))*(I644 + (I644 = 0))</f>
        <v>0</v>
      </c>
      <c r="K644" s="11"/>
      <c r="L644" s="11"/>
      <c r="M644" s="11"/>
      <c r="N644" s="11"/>
    </row>
    <row r="645" spans="1:14" x14ac:dyDescent="0.3">
      <c r="A645" s="11"/>
      <c r="B645" s="11"/>
      <c r="C645" s="11"/>
      <c r="D645" s="30"/>
      <c r="E645" s="11"/>
      <c r="F645" s="11"/>
      <c r="G645" s="11"/>
      <c r="H645" s="11"/>
      <c r="I645" s="11"/>
      <c r="J645" s="17" t="s">
        <v>466</v>
      </c>
      <c r="K645" s="18">
        <f>SUM(J643:J644)</f>
        <v>1</v>
      </c>
      <c r="L645" s="19">
        <v>9.73</v>
      </c>
      <c r="M645" s="34">
        <f>ROUND(L645*1.06,2)</f>
        <v>10.31</v>
      </c>
      <c r="N645" s="18">
        <f>ROUND(K645*M645,2)</f>
        <v>10.31</v>
      </c>
    </row>
    <row r="646" spans="1:14" ht="1.05" customHeight="1" x14ac:dyDescent="0.3">
      <c r="A646" s="20"/>
      <c r="B646" s="20"/>
      <c r="C646" s="20"/>
      <c r="D646" s="31"/>
      <c r="E646" s="20"/>
      <c r="F646" s="20"/>
      <c r="G646" s="20"/>
      <c r="H646" s="20"/>
      <c r="I646" s="20"/>
      <c r="J646" s="20"/>
      <c r="K646" s="20"/>
      <c r="L646" s="20"/>
      <c r="M646" s="20"/>
      <c r="N646" s="20"/>
    </row>
    <row r="647" spans="1:14" x14ac:dyDescent="0.3">
      <c r="A647" s="9" t="s">
        <v>467</v>
      </c>
      <c r="B647" s="10" t="s">
        <v>19</v>
      </c>
      <c r="C647" s="10" t="s">
        <v>53</v>
      </c>
      <c r="D647" s="13" t="s">
        <v>468</v>
      </c>
      <c r="E647" s="11"/>
      <c r="F647" s="11"/>
      <c r="G647" s="11"/>
      <c r="H647" s="11"/>
      <c r="I647" s="11"/>
      <c r="J647" s="11"/>
      <c r="K647" s="12">
        <f>K651</f>
        <v>67.8</v>
      </c>
      <c r="L647" s="12">
        <f>L651</f>
        <v>0.28999999999999998</v>
      </c>
      <c r="M647" s="34">
        <f>ROUND(L647*1.06,2)</f>
        <v>0.31</v>
      </c>
      <c r="N647" s="12">
        <f>N651</f>
        <v>21.02</v>
      </c>
    </row>
    <row r="648" spans="1:14" ht="21.6" x14ac:dyDescent="0.3">
      <c r="A648" s="11"/>
      <c r="B648" s="11"/>
      <c r="C648" s="11"/>
      <c r="D648" s="13" t="s">
        <v>469</v>
      </c>
      <c r="E648" s="11"/>
      <c r="F648" s="11"/>
      <c r="G648" s="11"/>
      <c r="H648" s="11"/>
      <c r="I648" s="11"/>
      <c r="J648" s="11"/>
      <c r="K648" s="11"/>
      <c r="L648" s="11"/>
      <c r="M648" s="11"/>
      <c r="N648" s="11"/>
    </row>
    <row r="649" spans="1:14" x14ac:dyDescent="0.3">
      <c r="A649" s="11"/>
      <c r="B649" s="11"/>
      <c r="C649" s="11"/>
      <c r="D649" s="30"/>
      <c r="E649" s="10" t="s">
        <v>470</v>
      </c>
      <c r="F649" s="14">
        <v>1</v>
      </c>
      <c r="G649" s="15">
        <v>57</v>
      </c>
      <c r="H649" s="15">
        <v>0</v>
      </c>
      <c r="I649" s="15">
        <v>0</v>
      </c>
      <c r="J649" s="16">
        <f>OR(F649&lt;&gt;0,G649&lt;&gt;0,H649&lt;&gt;0,I649&lt;&gt;0)*(F649 + (F649 = 0))*(G649 + (G649 = 0))*(H649 + (H649 = 0))*(I649 + (I649 = 0))</f>
        <v>57</v>
      </c>
      <c r="K649" s="11"/>
      <c r="L649" s="11"/>
      <c r="M649" s="11"/>
      <c r="N649" s="11"/>
    </row>
    <row r="650" spans="1:14" x14ac:dyDescent="0.3">
      <c r="A650" s="11"/>
      <c r="B650" s="11"/>
      <c r="C650" s="11"/>
      <c r="D650" s="30"/>
      <c r="E650" s="10" t="s">
        <v>471</v>
      </c>
      <c r="F650" s="14">
        <v>1</v>
      </c>
      <c r="G650" s="15">
        <v>10.8</v>
      </c>
      <c r="H650" s="15">
        <v>0</v>
      </c>
      <c r="I650" s="15">
        <v>0</v>
      </c>
      <c r="J650" s="16">
        <f>OR(F650&lt;&gt;0,G650&lt;&gt;0,H650&lt;&gt;0,I650&lt;&gt;0)*(F650 + (F650 = 0))*(G650 + (G650 = 0))*(H650 + (H650 = 0))*(I650 + (I650 = 0))</f>
        <v>10.8</v>
      </c>
      <c r="K650" s="11"/>
      <c r="L650" s="11"/>
      <c r="M650" s="11"/>
      <c r="N650" s="11"/>
    </row>
    <row r="651" spans="1:14" x14ac:dyDescent="0.3">
      <c r="A651" s="11"/>
      <c r="B651" s="11"/>
      <c r="C651" s="11"/>
      <c r="D651" s="30"/>
      <c r="E651" s="11"/>
      <c r="F651" s="11"/>
      <c r="G651" s="11"/>
      <c r="H651" s="11"/>
      <c r="I651" s="11"/>
      <c r="J651" s="17" t="s">
        <v>472</v>
      </c>
      <c r="K651" s="18">
        <f>SUM(J649:J650)</f>
        <v>67.8</v>
      </c>
      <c r="L651" s="19">
        <v>0.28999999999999998</v>
      </c>
      <c r="M651" s="34">
        <f>ROUND(L651*1.06,2)</f>
        <v>0.31</v>
      </c>
      <c r="N651" s="18">
        <f>ROUND(K651*M651,2)</f>
        <v>21.02</v>
      </c>
    </row>
    <row r="652" spans="1:14" ht="1.05" customHeight="1" x14ac:dyDescent="0.3">
      <c r="A652" s="20"/>
      <c r="B652" s="20"/>
      <c r="C652" s="20"/>
      <c r="D652" s="31"/>
      <c r="E652" s="20"/>
      <c r="F652" s="20"/>
      <c r="G652" s="20"/>
      <c r="H652" s="20"/>
      <c r="I652" s="20"/>
      <c r="J652" s="20"/>
      <c r="K652" s="20"/>
      <c r="L652" s="20"/>
      <c r="M652" s="20"/>
      <c r="N652" s="20"/>
    </row>
    <row r="653" spans="1:14" x14ac:dyDescent="0.3">
      <c r="A653" s="9" t="s">
        <v>473</v>
      </c>
      <c r="B653" s="10" t="s">
        <v>19</v>
      </c>
      <c r="C653" s="10" t="s">
        <v>53</v>
      </c>
      <c r="D653" s="13" t="s">
        <v>474</v>
      </c>
      <c r="E653" s="11"/>
      <c r="F653" s="11"/>
      <c r="G653" s="11"/>
      <c r="H653" s="11"/>
      <c r="I653" s="11"/>
      <c r="J653" s="11"/>
      <c r="K653" s="12">
        <f>K656</f>
        <v>57</v>
      </c>
      <c r="L653" s="12">
        <f>L656</f>
        <v>285.2</v>
      </c>
      <c r="M653" s="34">
        <f>ROUND(L653*1.06,2)</f>
        <v>302.31</v>
      </c>
      <c r="N653" s="12">
        <f>N656</f>
        <v>17231.669999999998</v>
      </c>
    </row>
    <row r="654" spans="1:14" ht="75.599999999999994" x14ac:dyDescent="0.3">
      <c r="A654" s="11"/>
      <c r="B654" s="11"/>
      <c r="C654" s="11"/>
      <c r="D654" s="13" t="s">
        <v>475</v>
      </c>
      <c r="E654" s="11"/>
      <c r="F654" s="11"/>
      <c r="G654" s="11"/>
      <c r="H654" s="11"/>
      <c r="I654" s="11"/>
      <c r="J654" s="11"/>
      <c r="K654" s="11"/>
      <c r="L654" s="11"/>
      <c r="M654" s="11"/>
      <c r="N654" s="11"/>
    </row>
    <row r="655" spans="1:14" x14ac:dyDescent="0.3">
      <c r="A655" s="11"/>
      <c r="B655" s="11"/>
      <c r="C655" s="11"/>
      <c r="D655" s="30"/>
      <c r="E655" s="10" t="s">
        <v>476</v>
      </c>
      <c r="F655" s="14">
        <v>0</v>
      </c>
      <c r="G655" s="15">
        <v>57</v>
      </c>
      <c r="H655" s="15">
        <v>0</v>
      </c>
      <c r="I655" s="15">
        <v>0</v>
      </c>
      <c r="J655" s="16">
        <f>OR(F655&lt;&gt;0,G655&lt;&gt;0,H655&lt;&gt;0,I655&lt;&gt;0)*(F655 + (F655 = 0))*(G655 + (G655 = 0))*(H655 + (H655 = 0))*(I655 + (I655 = 0))</f>
        <v>57</v>
      </c>
      <c r="K655" s="11"/>
      <c r="L655" s="11"/>
      <c r="M655" s="11"/>
      <c r="N655" s="11"/>
    </row>
    <row r="656" spans="1:14" x14ac:dyDescent="0.3">
      <c r="A656" s="11"/>
      <c r="B656" s="11"/>
      <c r="C656" s="11"/>
      <c r="D656" s="30"/>
      <c r="E656" s="11"/>
      <c r="F656" s="11"/>
      <c r="G656" s="11"/>
      <c r="H656" s="11"/>
      <c r="I656" s="11"/>
      <c r="J656" s="17" t="s">
        <v>477</v>
      </c>
      <c r="K656" s="18">
        <f>J655</f>
        <v>57</v>
      </c>
      <c r="L656" s="19">
        <v>285.2</v>
      </c>
      <c r="M656" s="34">
        <f>ROUND(L656*1.06,2)</f>
        <v>302.31</v>
      </c>
      <c r="N656" s="18">
        <f>ROUND(K656*M656,2)</f>
        <v>17231.669999999998</v>
      </c>
    </row>
    <row r="657" spans="1:14" ht="1.05" customHeight="1" x14ac:dyDescent="0.3">
      <c r="A657" s="20"/>
      <c r="B657" s="20"/>
      <c r="C657" s="20"/>
      <c r="D657" s="31"/>
      <c r="E657" s="20"/>
      <c r="F657" s="20"/>
      <c r="G657" s="20"/>
      <c r="H657" s="20"/>
      <c r="I657" s="20"/>
      <c r="J657" s="20"/>
      <c r="K657" s="20"/>
      <c r="L657" s="20"/>
      <c r="M657" s="20"/>
      <c r="N657" s="20"/>
    </row>
    <row r="658" spans="1:14" ht="21.6" x14ac:dyDescent="0.3">
      <c r="A658" s="9" t="s">
        <v>478</v>
      </c>
      <c r="B658" s="10" t="s">
        <v>19</v>
      </c>
      <c r="C658" s="10" t="s">
        <v>20</v>
      </c>
      <c r="D658" s="13" t="s">
        <v>479</v>
      </c>
      <c r="E658" s="11"/>
      <c r="F658" s="11"/>
      <c r="G658" s="11"/>
      <c r="H658" s="11"/>
      <c r="I658" s="11"/>
      <c r="J658" s="11"/>
      <c r="K658" s="12">
        <f>K662</f>
        <v>5</v>
      </c>
      <c r="L658" s="12">
        <f>L662</f>
        <v>90.61</v>
      </c>
      <c r="M658" s="34">
        <f>ROUND(L658*1.06,2)</f>
        <v>96.05</v>
      </c>
      <c r="N658" s="12">
        <f>N662</f>
        <v>480.25</v>
      </c>
    </row>
    <row r="659" spans="1:14" ht="64.8" x14ac:dyDescent="0.3">
      <c r="A659" s="11"/>
      <c r="B659" s="11"/>
      <c r="C659" s="11"/>
      <c r="D659" s="13" t="s">
        <v>480</v>
      </c>
      <c r="E659" s="11"/>
      <c r="F659" s="11"/>
      <c r="G659" s="11"/>
      <c r="H659" s="11"/>
      <c r="I659" s="11"/>
      <c r="J659" s="11"/>
      <c r="K659" s="11"/>
      <c r="L659" s="11"/>
      <c r="M659" s="11"/>
      <c r="N659" s="11"/>
    </row>
    <row r="660" spans="1:14" x14ac:dyDescent="0.3">
      <c r="A660" s="11"/>
      <c r="B660" s="11"/>
      <c r="C660" s="11"/>
      <c r="D660" s="30"/>
      <c r="E660" s="10" t="s">
        <v>481</v>
      </c>
      <c r="F660" s="14">
        <v>3</v>
      </c>
      <c r="G660" s="15">
        <v>0</v>
      </c>
      <c r="H660" s="15">
        <v>0</v>
      </c>
      <c r="I660" s="15">
        <v>0</v>
      </c>
      <c r="J660" s="16">
        <f>OR(F660&lt;&gt;0,G660&lt;&gt;0,H660&lt;&gt;0,I660&lt;&gt;0)*(F660 + (F660 = 0))*(G660 + (G660 = 0))*(H660 + (H660 = 0))*(I660 + (I660 = 0))</f>
        <v>3</v>
      </c>
      <c r="K660" s="11"/>
      <c r="L660" s="11"/>
      <c r="M660" s="11"/>
      <c r="N660" s="11"/>
    </row>
    <row r="661" spans="1:14" x14ac:dyDescent="0.3">
      <c r="A661" s="11"/>
      <c r="B661" s="11"/>
      <c r="C661" s="11"/>
      <c r="D661" s="30"/>
      <c r="E661" s="10" t="s">
        <v>482</v>
      </c>
      <c r="F661" s="14">
        <v>2</v>
      </c>
      <c r="G661" s="15">
        <v>0</v>
      </c>
      <c r="H661" s="15">
        <v>0</v>
      </c>
      <c r="I661" s="15">
        <v>0</v>
      </c>
      <c r="J661" s="16">
        <f>OR(F661&lt;&gt;0,G661&lt;&gt;0,H661&lt;&gt;0,I661&lt;&gt;0)*(F661 + (F661 = 0))*(G661 + (G661 = 0))*(H661 + (H661 = 0))*(I661 + (I661 = 0))</f>
        <v>2</v>
      </c>
      <c r="K661" s="11"/>
      <c r="L661" s="11"/>
      <c r="M661" s="11"/>
      <c r="N661" s="11"/>
    </row>
    <row r="662" spans="1:14" x14ac:dyDescent="0.3">
      <c r="A662" s="11"/>
      <c r="B662" s="11"/>
      <c r="C662" s="11"/>
      <c r="D662" s="30"/>
      <c r="E662" s="11"/>
      <c r="F662" s="11"/>
      <c r="G662" s="11"/>
      <c r="H662" s="11"/>
      <c r="I662" s="11"/>
      <c r="J662" s="17" t="s">
        <v>483</v>
      </c>
      <c r="K662" s="18">
        <f>SUM(J660:J661)</f>
        <v>5</v>
      </c>
      <c r="L662" s="19">
        <v>90.61</v>
      </c>
      <c r="M662" s="34">
        <f>ROUND(L662*1.06,2)</f>
        <v>96.05</v>
      </c>
      <c r="N662" s="18">
        <f>ROUND(K662*M662,2)</f>
        <v>480.25</v>
      </c>
    </row>
    <row r="663" spans="1:14" ht="1.05" customHeight="1" x14ac:dyDescent="0.3">
      <c r="A663" s="20"/>
      <c r="B663" s="20"/>
      <c r="C663" s="20"/>
      <c r="D663" s="31"/>
      <c r="E663" s="20"/>
      <c r="F663" s="20"/>
      <c r="G663" s="20"/>
      <c r="H663" s="20"/>
      <c r="I663" s="20"/>
      <c r="J663" s="20"/>
      <c r="K663" s="20"/>
      <c r="L663" s="20"/>
      <c r="M663" s="20"/>
      <c r="N663" s="20"/>
    </row>
    <row r="664" spans="1:14" ht="21.6" x14ac:dyDescent="0.3">
      <c r="A664" s="9" t="s">
        <v>484</v>
      </c>
      <c r="B664" s="10" t="s">
        <v>19</v>
      </c>
      <c r="C664" s="10" t="s">
        <v>20</v>
      </c>
      <c r="D664" s="13" t="s">
        <v>485</v>
      </c>
      <c r="E664" s="11"/>
      <c r="F664" s="11"/>
      <c r="G664" s="11"/>
      <c r="H664" s="11"/>
      <c r="I664" s="11"/>
      <c r="J664" s="11"/>
      <c r="K664" s="12">
        <f>K667</f>
        <v>1</v>
      </c>
      <c r="L664" s="12">
        <f>L667</f>
        <v>794.28</v>
      </c>
      <c r="M664" s="34">
        <f>ROUND(L664*1.06,2)</f>
        <v>841.94</v>
      </c>
      <c r="N664" s="12">
        <f>N667</f>
        <v>841.94</v>
      </c>
    </row>
    <row r="665" spans="1:14" ht="118.8" x14ac:dyDescent="0.3">
      <c r="A665" s="11"/>
      <c r="B665" s="11"/>
      <c r="C665" s="11"/>
      <c r="D665" s="13" t="s">
        <v>486</v>
      </c>
      <c r="E665" s="11"/>
      <c r="F665" s="11"/>
      <c r="G665" s="11"/>
      <c r="H665" s="11"/>
      <c r="I665" s="11"/>
      <c r="J665" s="11"/>
      <c r="K665" s="11"/>
      <c r="L665" s="11"/>
      <c r="M665" s="11"/>
      <c r="N665" s="11"/>
    </row>
    <row r="666" spans="1:14" x14ac:dyDescent="0.3">
      <c r="A666" s="11"/>
      <c r="B666" s="11"/>
      <c r="C666" s="11"/>
      <c r="D666" s="30"/>
      <c r="E666" s="10" t="s">
        <v>487</v>
      </c>
      <c r="F666" s="14">
        <v>1</v>
      </c>
      <c r="G666" s="15">
        <v>0</v>
      </c>
      <c r="H666" s="15">
        <v>0</v>
      </c>
      <c r="I666" s="15">
        <v>0</v>
      </c>
      <c r="J666" s="16">
        <f>OR(F666&lt;&gt;0,G666&lt;&gt;0,H666&lt;&gt;0,I666&lt;&gt;0)*(F666 + (F666 = 0))*(G666 + (G666 = 0))*(H666 + (H666 = 0))*(I666 + (I666 = 0))</f>
        <v>1</v>
      </c>
      <c r="K666" s="11"/>
      <c r="L666" s="11"/>
      <c r="M666" s="11"/>
      <c r="N666" s="11"/>
    </row>
    <row r="667" spans="1:14" x14ac:dyDescent="0.3">
      <c r="A667" s="11"/>
      <c r="B667" s="11"/>
      <c r="C667" s="11"/>
      <c r="D667" s="30"/>
      <c r="E667" s="11"/>
      <c r="F667" s="11"/>
      <c r="G667" s="11"/>
      <c r="H667" s="11"/>
      <c r="I667" s="11"/>
      <c r="J667" s="17" t="s">
        <v>488</v>
      </c>
      <c r="K667" s="18">
        <f>J666</f>
        <v>1</v>
      </c>
      <c r="L667" s="19">
        <v>794.28</v>
      </c>
      <c r="M667" s="34">
        <f>ROUND(L667*1.06,2)</f>
        <v>841.94</v>
      </c>
      <c r="N667" s="18">
        <f>ROUND(K667*M667,2)</f>
        <v>841.94</v>
      </c>
    </row>
    <row r="668" spans="1:14" ht="1.05" customHeight="1" x14ac:dyDescent="0.3">
      <c r="A668" s="20"/>
      <c r="B668" s="20"/>
      <c r="C668" s="20"/>
      <c r="D668" s="31"/>
      <c r="E668" s="20"/>
      <c r="F668" s="20"/>
      <c r="G668" s="20"/>
      <c r="H668" s="20"/>
      <c r="I668" s="20"/>
      <c r="J668" s="20"/>
      <c r="K668" s="20"/>
      <c r="L668" s="20"/>
      <c r="M668" s="20"/>
      <c r="N668" s="20"/>
    </row>
    <row r="669" spans="1:14" ht="21.6" x14ac:dyDescent="0.3">
      <c r="A669" s="9" t="s">
        <v>489</v>
      </c>
      <c r="B669" s="10" t="s">
        <v>19</v>
      </c>
      <c r="C669" s="10" t="s">
        <v>53</v>
      </c>
      <c r="D669" s="13" t="s">
        <v>490</v>
      </c>
      <c r="E669" s="11"/>
      <c r="F669" s="11"/>
      <c r="G669" s="11"/>
      <c r="H669" s="11"/>
      <c r="I669" s="11"/>
      <c r="J669" s="11"/>
      <c r="K669" s="12">
        <f>K672</f>
        <v>1.03</v>
      </c>
      <c r="L669" s="12">
        <f>L672</f>
        <v>386.86</v>
      </c>
      <c r="M669" s="34">
        <f>ROUND(L669*1.06,2)</f>
        <v>410.07</v>
      </c>
      <c r="N669" s="12">
        <f>N672</f>
        <v>422.37</v>
      </c>
    </row>
    <row r="670" spans="1:14" ht="64.8" x14ac:dyDescent="0.3">
      <c r="A670" s="11"/>
      <c r="B670" s="11"/>
      <c r="C670" s="11"/>
      <c r="D670" s="13" t="s">
        <v>491</v>
      </c>
      <c r="E670" s="11"/>
      <c r="F670" s="11"/>
      <c r="G670" s="11"/>
      <c r="H670" s="11"/>
      <c r="I670" s="11"/>
      <c r="J670" s="11"/>
      <c r="K670" s="11"/>
      <c r="L670" s="11"/>
      <c r="M670" s="11"/>
      <c r="N670" s="11"/>
    </row>
    <row r="671" spans="1:14" x14ac:dyDescent="0.3">
      <c r="A671" s="11"/>
      <c r="B671" s="11"/>
      <c r="C671" s="11"/>
      <c r="D671" s="30"/>
      <c r="E671" s="10" t="s">
        <v>492</v>
      </c>
      <c r="F671" s="14">
        <v>1</v>
      </c>
      <c r="G671" s="15">
        <v>1.03</v>
      </c>
      <c r="H671" s="15">
        <v>0</v>
      </c>
      <c r="I671" s="15">
        <v>0</v>
      </c>
      <c r="J671" s="16">
        <f>OR(F671&lt;&gt;0,G671&lt;&gt;0,H671&lt;&gt;0,I671&lt;&gt;0)*(F671 + (F671 = 0))*(G671 + (G671 = 0))*(H671 + (H671 = 0))*(I671 + (I671 = 0))</f>
        <v>1.03</v>
      </c>
      <c r="K671" s="11"/>
      <c r="L671" s="11"/>
      <c r="M671" s="11"/>
      <c r="N671" s="11"/>
    </row>
    <row r="672" spans="1:14" x14ac:dyDescent="0.3">
      <c r="A672" s="11"/>
      <c r="B672" s="11"/>
      <c r="C672" s="11"/>
      <c r="D672" s="30"/>
      <c r="E672" s="11"/>
      <c r="F672" s="11"/>
      <c r="G672" s="11"/>
      <c r="H672" s="11"/>
      <c r="I672" s="11"/>
      <c r="J672" s="17" t="s">
        <v>493</v>
      </c>
      <c r="K672" s="18">
        <f>J671</f>
        <v>1.03</v>
      </c>
      <c r="L672" s="19">
        <v>386.86</v>
      </c>
      <c r="M672" s="34">
        <f>ROUND(L672*1.06,2)</f>
        <v>410.07</v>
      </c>
      <c r="N672" s="18">
        <f>ROUND(K672*M672,2)</f>
        <v>422.37</v>
      </c>
    </row>
    <row r="673" spans="1:14" ht="1.05" customHeight="1" x14ac:dyDescent="0.3">
      <c r="A673" s="20"/>
      <c r="B673" s="20"/>
      <c r="C673" s="20"/>
      <c r="D673" s="31"/>
      <c r="E673" s="20"/>
      <c r="F673" s="20"/>
      <c r="G673" s="20"/>
      <c r="H673" s="20"/>
      <c r="I673" s="20"/>
      <c r="J673" s="20"/>
      <c r="K673" s="20"/>
      <c r="L673" s="20"/>
      <c r="M673" s="20"/>
      <c r="N673" s="20"/>
    </row>
    <row r="674" spans="1:14" ht="21.6" x14ac:dyDescent="0.3">
      <c r="A674" s="9" t="s">
        <v>494</v>
      </c>
      <c r="B674" s="10" t="s">
        <v>19</v>
      </c>
      <c r="C674" s="10" t="s">
        <v>20</v>
      </c>
      <c r="D674" s="13" t="s">
        <v>495</v>
      </c>
      <c r="E674" s="11"/>
      <c r="F674" s="11"/>
      <c r="G674" s="11"/>
      <c r="H674" s="11"/>
      <c r="I674" s="11"/>
      <c r="J674" s="11"/>
      <c r="K674" s="12">
        <f>K677</f>
        <v>1</v>
      </c>
      <c r="L674" s="12">
        <f>L677</f>
        <v>185.07</v>
      </c>
      <c r="M674" s="34">
        <f>ROUND(L674*1.06,2)</f>
        <v>196.17</v>
      </c>
      <c r="N674" s="12">
        <f>N677</f>
        <v>196.17</v>
      </c>
    </row>
    <row r="675" spans="1:14" ht="129.6" x14ac:dyDescent="0.3">
      <c r="A675" s="11"/>
      <c r="B675" s="11"/>
      <c r="C675" s="11"/>
      <c r="D675" s="13" t="s">
        <v>496</v>
      </c>
      <c r="E675" s="11"/>
      <c r="F675" s="11"/>
      <c r="G675" s="11"/>
      <c r="H675" s="11"/>
      <c r="I675" s="11"/>
      <c r="J675" s="11"/>
      <c r="K675" s="11"/>
      <c r="L675" s="11"/>
      <c r="M675" s="11"/>
      <c r="N675" s="11"/>
    </row>
    <row r="676" spans="1:14" x14ac:dyDescent="0.3">
      <c r="A676" s="11"/>
      <c r="B676" s="11"/>
      <c r="C676" s="11"/>
      <c r="D676" s="30"/>
      <c r="E676" s="10" t="s">
        <v>492</v>
      </c>
      <c r="F676" s="14">
        <v>1</v>
      </c>
      <c r="G676" s="15">
        <v>0</v>
      </c>
      <c r="H676" s="15">
        <v>0</v>
      </c>
      <c r="I676" s="15">
        <v>0</v>
      </c>
      <c r="J676" s="16">
        <f>OR(F676&lt;&gt;0,G676&lt;&gt;0,H676&lt;&gt;0,I676&lt;&gt;0)*(F676 + (F676 = 0))*(G676 + (G676 = 0))*(H676 + (H676 = 0))*(I676 + (I676 = 0))</f>
        <v>1</v>
      </c>
      <c r="K676" s="11"/>
      <c r="L676" s="11"/>
      <c r="M676" s="11"/>
      <c r="N676" s="11"/>
    </row>
    <row r="677" spans="1:14" x14ac:dyDescent="0.3">
      <c r="A677" s="11"/>
      <c r="B677" s="11"/>
      <c r="C677" s="11"/>
      <c r="D677" s="30"/>
      <c r="E677" s="11"/>
      <c r="F677" s="11"/>
      <c r="G677" s="11"/>
      <c r="H677" s="11"/>
      <c r="I677" s="11"/>
      <c r="J677" s="17" t="s">
        <v>497</v>
      </c>
      <c r="K677" s="18">
        <f>J676</f>
        <v>1</v>
      </c>
      <c r="L677" s="19">
        <v>185.07</v>
      </c>
      <c r="M677" s="34">
        <f>ROUND(L677*1.06,2)</f>
        <v>196.17</v>
      </c>
      <c r="N677" s="18">
        <f>ROUND(K677*M677,2)</f>
        <v>196.17</v>
      </c>
    </row>
    <row r="678" spans="1:14" ht="1.05" customHeight="1" x14ac:dyDescent="0.3">
      <c r="A678" s="20"/>
      <c r="B678" s="20"/>
      <c r="C678" s="20"/>
      <c r="D678" s="31"/>
      <c r="E678" s="20"/>
      <c r="F678" s="20"/>
      <c r="G678" s="20"/>
      <c r="H678" s="20"/>
      <c r="I678" s="20"/>
      <c r="J678" s="20"/>
      <c r="K678" s="20"/>
      <c r="L678" s="20"/>
      <c r="M678" s="20"/>
      <c r="N678" s="20"/>
    </row>
    <row r="679" spans="1:14" x14ac:dyDescent="0.3">
      <c r="A679" s="9" t="s">
        <v>498</v>
      </c>
      <c r="B679" s="10" t="s">
        <v>19</v>
      </c>
      <c r="C679" s="10" t="s">
        <v>20</v>
      </c>
      <c r="D679" s="13" t="s">
        <v>499</v>
      </c>
      <c r="E679" s="11"/>
      <c r="F679" s="11"/>
      <c r="G679" s="11"/>
      <c r="H679" s="11"/>
      <c r="I679" s="11"/>
      <c r="J679" s="11"/>
      <c r="K679" s="12">
        <f>K682</f>
        <v>1</v>
      </c>
      <c r="L679" s="12">
        <f>L682</f>
        <v>147.47999999999999</v>
      </c>
      <c r="M679" s="34">
        <f>ROUND(L679*1.06,2)</f>
        <v>156.33000000000001</v>
      </c>
      <c r="N679" s="12">
        <f>N682</f>
        <v>156.33000000000001</v>
      </c>
    </row>
    <row r="680" spans="1:14" ht="43.2" x14ac:dyDescent="0.3">
      <c r="A680" s="11"/>
      <c r="B680" s="11"/>
      <c r="C680" s="11"/>
      <c r="D680" s="13" t="s">
        <v>500</v>
      </c>
      <c r="E680" s="11"/>
      <c r="F680" s="11"/>
      <c r="G680" s="11"/>
      <c r="H680" s="11"/>
      <c r="I680" s="11"/>
      <c r="J680" s="11"/>
      <c r="K680" s="11"/>
      <c r="L680" s="11"/>
      <c r="M680" s="11"/>
      <c r="N680" s="11"/>
    </row>
    <row r="681" spans="1:14" x14ac:dyDescent="0.3">
      <c r="A681" s="11"/>
      <c r="B681" s="11"/>
      <c r="C681" s="11"/>
      <c r="D681" s="30"/>
      <c r="E681" s="10" t="s">
        <v>487</v>
      </c>
      <c r="F681" s="14">
        <v>1</v>
      </c>
      <c r="G681" s="15">
        <v>0</v>
      </c>
      <c r="H681" s="15">
        <v>0</v>
      </c>
      <c r="I681" s="15">
        <v>0</v>
      </c>
      <c r="J681" s="16">
        <f>OR(F681&lt;&gt;0,G681&lt;&gt;0,H681&lt;&gt;0,I681&lt;&gt;0)*(F681 + (F681 = 0))*(G681 + (G681 = 0))*(H681 + (H681 = 0))*(I681 + (I681 = 0))</f>
        <v>1</v>
      </c>
      <c r="K681" s="11"/>
      <c r="L681" s="11"/>
      <c r="M681" s="11"/>
      <c r="N681" s="11"/>
    </row>
    <row r="682" spans="1:14" x14ac:dyDescent="0.3">
      <c r="A682" s="11"/>
      <c r="B682" s="11"/>
      <c r="C682" s="11"/>
      <c r="D682" s="30"/>
      <c r="E682" s="11"/>
      <c r="F682" s="11"/>
      <c r="G682" s="11"/>
      <c r="H682" s="11"/>
      <c r="I682" s="11"/>
      <c r="J682" s="17" t="s">
        <v>501</v>
      </c>
      <c r="K682" s="18">
        <f>J681</f>
        <v>1</v>
      </c>
      <c r="L682" s="19">
        <v>147.47999999999999</v>
      </c>
      <c r="M682" s="34">
        <f>ROUND(L682*1.06,2)</f>
        <v>156.33000000000001</v>
      </c>
      <c r="N682" s="18">
        <f>ROUND(K682*M682,2)</f>
        <v>156.33000000000001</v>
      </c>
    </row>
    <row r="683" spans="1:14" ht="1.05" customHeight="1" x14ac:dyDescent="0.3">
      <c r="A683" s="20"/>
      <c r="B683" s="20"/>
      <c r="C683" s="20"/>
      <c r="D683" s="31"/>
      <c r="E683" s="20"/>
      <c r="F683" s="20"/>
      <c r="G683" s="20"/>
      <c r="H683" s="20"/>
      <c r="I683" s="20"/>
      <c r="J683" s="20"/>
      <c r="K683" s="20"/>
      <c r="L683" s="20"/>
      <c r="M683" s="20"/>
      <c r="N683" s="20"/>
    </row>
    <row r="684" spans="1:14" x14ac:dyDescent="0.3">
      <c r="A684" s="9" t="s">
        <v>502</v>
      </c>
      <c r="B684" s="10" t="s">
        <v>19</v>
      </c>
      <c r="C684" s="10" t="s">
        <v>20</v>
      </c>
      <c r="D684" s="13" t="s">
        <v>503</v>
      </c>
      <c r="E684" s="11"/>
      <c r="F684" s="11"/>
      <c r="G684" s="11"/>
      <c r="H684" s="11"/>
      <c r="I684" s="11"/>
      <c r="J684" s="11"/>
      <c r="K684" s="12">
        <f>K687</f>
        <v>8</v>
      </c>
      <c r="L684" s="12">
        <f>L687</f>
        <v>15.13</v>
      </c>
      <c r="M684" s="34">
        <f>ROUND(L684*1.06,2)</f>
        <v>16.04</v>
      </c>
      <c r="N684" s="12">
        <f>N687</f>
        <v>128.32</v>
      </c>
    </row>
    <row r="685" spans="1:14" ht="54" x14ac:dyDescent="0.3">
      <c r="A685" s="11"/>
      <c r="B685" s="11"/>
      <c r="C685" s="11"/>
      <c r="D685" s="13" t="s">
        <v>504</v>
      </c>
      <c r="E685" s="11"/>
      <c r="F685" s="11"/>
      <c r="G685" s="11"/>
      <c r="H685" s="11"/>
      <c r="I685" s="11"/>
      <c r="J685" s="11"/>
      <c r="K685" s="11"/>
      <c r="L685" s="11"/>
      <c r="M685" s="11"/>
      <c r="N685" s="11"/>
    </row>
    <row r="686" spans="1:14" x14ac:dyDescent="0.3">
      <c r="A686" s="11"/>
      <c r="B686" s="11"/>
      <c r="C686" s="11"/>
      <c r="D686" s="30"/>
      <c r="E686" s="10" t="s">
        <v>16</v>
      </c>
      <c r="F686" s="14">
        <v>8</v>
      </c>
      <c r="G686" s="15">
        <v>0</v>
      </c>
      <c r="H686" s="15">
        <v>0</v>
      </c>
      <c r="I686" s="15">
        <v>0</v>
      </c>
      <c r="J686" s="16">
        <f>OR(F686&lt;&gt;0,G686&lt;&gt;0,H686&lt;&gt;0,I686&lt;&gt;0)*(F686 + (F686 = 0))*(G686 + (G686 = 0))*(H686 + (H686 = 0))*(I686 + (I686 = 0))</f>
        <v>8</v>
      </c>
      <c r="K686" s="11"/>
      <c r="L686" s="11"/>
      <c r="M686" s="11"/>
      <c r="N686" s="11"/>
    </row>
    <row r="687" spans="1:14" x14ac:dyDescent="0.3">
      <c r="A687" s="11"/>
      <c r="B687" s="11"/>
      <c r="C687" s="11"/>
      <c r="D687" s="30"/>
      <c r="E687" s="11"/>
      <c r="F687" s="11"/>
      <c r="G687" s="11"/>
      <c r="H687" s="11"/>
      <c r="I687" s="11"/>
      <c r="J687" s="17" t="s">
        <v>505</v>
      </c>
      <c r="K687" s="18">
        <f>J686</f>
        <v>8</v>
      </c>
      <c r="L687" s="19">
        <v>15.13</v>
      </c>
      <c r="M687" s="34">
        <f>ROUND(L687*1.06,2)</f>
        <v>16.04</v>
      </c>
      <c r="N687" s="18">
        <f>ROUND(K687*M687,2)</f>
        <v>128.32</v>
      </c>
    </row>
    <row r="688" spans="1:14" ht="1.05" customHeight="1" x14ac:dyDescent="0.3">
      <c r="A688" s="20"/>
      <c r="B688" s="20"/>
      <c r="C688" s="20"/>
      <c r="D688" s="31"/>
      <c r="E688" s="20"/>
      <c r="F688" s="20"/>
      <c r="G688" s="20"/>
      <c r="H688" s="20"/>
      <c r="I688" s="20"/>
      <c r="J688" s="20"/>
      <c r="K688" s="20"/>
      <c r="L688" s="20"/>
      <c r="M688" s="20"/>
      <c r="N688" s="20"/>
    </row>
    <row r="689" spans="1:14" ht="21.6" x14ac:dyDescent="0.3">
      <c r="A689" s="9" t="s">
        <v>506</v>
      </c>
      <c r="B689" s="10" t="s">
        <v>19</v>
      </c>
      <c r="C689" s="10" t="s">
        <v>20</v>
      </c>
      <c r="D689" s="13" t="s">
        <v>507</v>
      </c>
      <c r="E689" s="11"/>
      <c r="F689" s="11"/>
      <c r="G689" s="11"/>
      <c r="H689" s="11"/>
      <c r="I689" s="11"/>
      <c r="J689" s="11"/>
      <c r="K689" s="12">
        <f>K692</f>
        <v>1</v>
      </c>
      <c r="L689" s="12">
        <f>L692</f>
        <v>196.98</v>
      </c>
      <c r="M689" s="34">
        <f>ROUND(L689*1.06,2)</f>
        <v>208.8</v>
      </c>
      <c r="N689" s="12">
        <f>N692</f>
        <v>208.8</v>
      </c>
    </row>
    <row r="690" spans="1:14" ht="54" x14ac:dyDescent="0.3">
      <c r="A690" s="11"/>
      <c r="B690" s="11"/>
      <c r="C690" s="11"/>
      <c r="D690" s="13" t="s">
        <v>508</v>
      </c>
      <c r="E690" s="11"/>
      <c r="F690" s="11"/>
      <c r="G690" s="11"/>
      <c r="H690" s="11"/>
      <c r="I690" s="11"/>
      <c r="J690" s="11"/>
      <c r="K690" s="11"/>
      <c r="L690" s="11"/>
      <c r="M690" s="11"/>
      <c r="N690" s="11"/>
    </row>
    <row r="691" spans="1:14" x14ac:dyDescent="0.3">
      <c r="A691" s="11"/>
      <c r="B691" s="11"/>
      <c r="C691" s="11"/>
      <c r="D691" s="30"/>
      <c r="E691" s="10" t="s">
        <v>509</v>
      </c>
      <c r="F691" s="14">
        <v>1</v>
      </c>
      <c r="G691" s="15">
        <v>0</v>
      </c>
      <c r="H691" s="15">
        <v>0</v>
      </c>
      <c r="I691" s="15">
        <v>0</v>
      </c>
      <c r="J691" s="16">
        <f>OR(F691&lt;&gt;0,G691&lt;&gt;0,H691&lt;&gt;0,I691&lt;&gt;0)*(F691 + (F691 = 0))*(G691 + (G691 = 0))*(H691 + (H691 = 0))*(I691 + (I691 = 0))</f>
        <v>1</v>
      </c>
      <c r="K691" s="11"/>
      <c r="L691" s="11"/>
      <c r="M691" s="11"/>
      <c r="N691" s="11"/>
    </row>
    <row r="692" spans="1:14" x14ac:dyDescent="0.3">
      <c r="A692" s="11"/>
      <c r="B692" s="11"/>
      <c r="C692" s="11"/>
      <c r="D692" s="30"/>
      <c r="E692" s="11"/>
      <c r="F692" s="11"/>
      <c r="G692" s="11"/>
      <c r="H692" s="11"/>
      <c r="I692" s="11"/>
      <c r="J692" s="17" t="s">
        <v>510</v>
      </c>
      <c r="K692" s="18">
        <f>J691</f>
        <v>1</v>
      </c>
      <c r="L692" s="19">
        <v>196.98</v>
      </c>
      <c r="M692" s="34">
        <f>ROUND(L692*1.06,2)</f>
        <v>208.8</v>
      </c>
      <c r="N692" s="18">
        <f>ROUND(K692*M692,2)</f>
        <v>208.8</v>
      </c>
    </row>
    <row r="693" spans="1:14" ht="1.05" customHeight="1" x14ac:dyDescent="0.3">
      <c r="A693" s="20"/>
      <c r="B693" s="20"/>
      <c r="C693" s="20"/>
      <c r="D693" s="31"/>
      <c r="E693" s="20"/>
      <c r="F693" s="20"/>
      <c r="G693" s="20"/>
      <c r="H693" s="20"/>
      <c r="I693" s="20"/>
      <c r="J693" s="20"/>
      <c r="K693" s="20"/>
      <c r="L693" s="20"/>
      <c r="M693" s="20"/>
      <c r="N693" s="20"/>
    </row>
    <row r="694" spans="1:14" ht="21.6" x14ac:dyDescent="0.3">
      <c r="A694" s="9" t="s">
        <v>511</v>
      </c>
      <c r="B694" s="10" t="s">
        <v>19</v>
      </c>
      <c r="C694" s="10" t="s">
        <v>38</v>
      </c>
      <c r="D694" s="13" t="s">
        <v>512</v>
      </c>
      <c r="E694" s="11"/>
      <c r="F694" s="11"/>
      <c r="G694" s="11"/>
      <c r="H694" s="11"/>
      <c r="I694" s="11"/>
      <c r="J694" s="11"/>
      <c r="K694" s="12">
        <f>K697</f>
        <v>50</v>
      </c>
      <c r="L694" s="12">
        <f>L697</f>
        <v>51.48</v>
      </c>
      <c r="M694" s="34">
        <f>ROUND(L694*1.06,2)</f>
        <v>54.57</v>
      </c>
      <c r="N694" s="12">
        <f>N697</f>
        <v>2728.5</v>
      </c>
    </row>
    <row r="695" spans="1:14" ht="64.8" x14ac:dyDescent="0.3">
      <c r="A695" s="11"/>
      <c r="B695" s="11"/>
      <c r="C695" s="11"/>
      <c r="D695" s="13" t="s">
        <v>513</v>
      </c>
      <c r="E695" s="11"/>
      <c r="F695" s="11"/>
      <c r="G695" s="11"/>
      <c r="H695" s="11"/>
      <c r="I695" s="11"/>
      <c r="J695" s="11"/>
      <c r="K695" s="11"/>
      <c r="L695" s="11"/>
      <c r="M695" s="11"/>
      <c r="N695" s="11"/>
    </row>
    <row r="696" spans="1:14" x14ac:dyDescent="0.3">
      <c r="A696" s="11"/>
      <c r="B696" s="11"/>
      <c r="C696" s="11"/>
      <c r="D696" s="30"/>
      <c r="E696" s="10" t="s">
        <v>16</v>
      </c>
      <c r="F696" s="14">
        <v>50</v>
      </c>
      <c r="G696" s="15">
        <v>0</v>
      </c>
      <c r="H696" s="15">
        <v>0</v>
      </c>
      <c r="I696" s="15">
        <v>0</v>
      </c>
      <c r="J696" s="16">
        <f>OR(F696&lt;&gt;0,G696&lt;&gt;0,H696&lt;&gt;0,I696&lt;&gt;0)*(F696 + (F696 = 0))*(G696 + (G696 = 0))*(H696 + (H696 = 0))*(I696 + (I696 = 0))</f>
        <v>50</v>
      </c>
      <c r="K696" s="11"/>
      <c r="L696" s="11"/>
      <c r="M696" s="11"/>
      <c r="N696" s="11"/>
    </row>
    <row r="697" spans="1:14" x14ac:dyDescent="0.3">
      <c r="A697" s="11"/>
      <c r="B697" s="11"/>
      <c r="C697" s="11"/>
      <c r="D697" s="30"/>
      <c r="E697" s="11"/>
      <c r="F697" s="11"/>
      <c r="G697" s="11"/>
      <c r="H697" s="11"/>
      <c r="I697" s="11"/>
      <c r="J697" s="17" t="s">
        <v>514</v>
      </c>
      <c r="K697" s="18">
        <f>J696</f>
        <v>50</v>
      </c>
      <c r="L697" s="19">
        <v>51.48</v>
      </c>
      <c r="M697" s="34">
        <f>ROUND(L697*1.06,2)</f>
        <v>54.57</v>
      </c>
      <c r="N697" s="18">
        <f>ROUND(K697*M697,2)</f>
        <v>2728.5</v>
      </c>
    </row>
    <row r="698" spans="1:14" ht="1.05" customHeight="1" x14ac:dyDescent="0.3">
      <c r="A698" s="20"/>
      <c r="B698" s="20"/>
      <c r="C698" s="20"/>
      <c r="D698" s="31"/>
      <c r="E698" s="20"/>
      <c r="F698" s="20"/>
      <c r="G698" s="20"/>
      <c r="H698" s="20"/>
      <c r="I698" s="20"/>
      <c r="J698" s="20"/>
      <c r="K698" s="20"/>
      <c r="L698" s="20"/>
      <c r="M698" s="20"/>
      <c r="N698" s="20"/>
    </row>
    <row r="699" spans="1:14" x14ac:dyDescent="0.3">
      <c r="A699" s="9" t="s">
        <v>515</v>
      </c>
      <c r="B699" s="10" t="s">
        <v>19</v>
      </c>
      <c r="C699" s="10" t="s">
        <v>38</v>
      </c>
      <c r="D699" s="13" t="s">
        <v>516</v>
      </c>
      <c r="E699" s="11"/>
      <c r="F699" s="11"/>
      <c r="G699" s="11"/>
      <c r="H699" s="11"/>
      <c r="I699" s="11"/>
      <c r="J699" s="11"/>
      <c r="K699" s="12">
        <f>K702</f>
        <v>50</v>
      </c>
      <c r="L699" s="12">
        <f>L702</f>
        <v>20.54</v>
      </c>
      <c r="M699" s="34">
        <f>ROUND(L699*1.06,2)</f>
        <v>21.77</v>
      </c>
      <c r="N699" s="12">
        <f>N702</f>
        <v>1088.5</v>
      </c>
    </row>
    <row r="700" spans="1:14" ht="54" x14ac:dyDescent="0.3">
      <c r="A700" s="11"/>
      <c r="B700" s="11"/>
      <c r="C700" s="11"/>
      <c r="D700" s="13" t="s">
        <v>517</v>
      </c>
      <c r="E700" s="11"/>
      <c r="F700" s="11"/>
      <c r="G700" s="11"/>
      <c r="H700" s="11"/>
      <c r="I700" s="11"/>
      <c r="J700" s="11"/>
      <c r="K700" s="11"/>
      <c r="L700" s="11"/>
      <c r="M700" s="11"/>
      <c r="N700" s="11"/>
    </row>
    <row r="701" spans="1:14" x14ac:dyDescent="0.3">
      <c r="A701" s="11"/>
      <c r="B701" s="11"/>
      <c r="C701" s="11"/>
      <c r="D701" s="30"/>
      <c r="E701" s="10" t="s">
        <v>16</v>
      </c>
      <c r="F701" s="14">
        <v>50</v>
      </c>
      <c r="G701" s="15">
        <v>0</v>
      </c>
      <c r="H701" s="15">
        <v>0</v>
      </c>
      <c r="I701" s="15">
        <v>0</v>
      </c>
      <c r="J701" s="16">
        <f>OR(F701&lt;&gt;0,G701&lt;&gt;0,H701&lt;&gt;0,I701&lt;&gt;0)*(F701 + (F701 = 0))*(G701 + (G701 = 0))*(H701 + (H701 = 0))*(I701 + (I701 = 0))</f>
        <v>50</v>
      </c>
      <c r="K701" s="11"/>
      <c r="L701" s="11"/>
      <c r="M701" s="11"/>
      <c r="N701" s="11"/>
    </row>
    <row r="702" spans="1:14" x14ac:dyDescent="0.3">
      <c r="A702" s="11"/>
      <c r="B702" s="11"/>
      <c r="C702" s="11"/>
      <c r="D702" s="30"/>
      <c r="E702" s="11"/>
      <c r="F702" s="11"/>
      <c r="G702" s="11"/>
      <c r="H702" s="11"/>
      <c r="I702" s="11"/>
      <c r="J702" s="17" t="s">
        <v>518</v>
      </c>
      <c r="K702" s="18">
        <f>J701</f>
        <v>50</v>
      </c>
      <c r="L702" s="19">
        <v>20.54</v>
      </c>
      <c r="M702" s="34">
        <f>ROUND(L702*1.06,2)</f>
        <v>21.77</v>
      </c>
      <c r="N702" s="18">
        <f>ROUND(K702*M702,2)</f>
        <v>1088.5</v>
      </c>
    </row>
    <row r="703" spans="1:14" ht="1.05" customHeight="1" x14ac:dyDescent="0.3">
      <c r="A703" s="20"/>
      <c r="B703" s="20"/>
      <c r="C703" s="20"/>
      <c r="D703" s="31"/>
      <c r="E703" s="20"/>
      <c r="F703" s="20"/>
      <c r="G703" s="20"/>
      <c r="H703" s="20"/>
      <c r="I703" s="20"/>
      <c r="J703" s="20"/>
      <c r="K703" s="20"/>
      <c r="L703" s="20"/>
      <c r="M703" s="20"/>
      <c r="N703" s="20"/>
    </row>
    <row r="704" spans="1:14" x14ac:dyDescent="0.3">
      <c r="A704" s="9" t="s">
        <v>519</v>
      </c>
      <c r="B704" s="10" t="s">
        <v>19</v>
      </c>
      <c r="C704" s="10" t="s">
        <v>45</v>
      </c>
      <c r="D704" s="13" t="s">
        <v>520</v>
      </c>
      <c r="E704" s="11"/>
      <c r="F704" s="11"/>
      <c r="G704" s="11"/>
      <c r="H704" s="11"/>
      <c r="I704" s="11"/>
      <c r="J704" s="11"/>
      <c r="K704" s="12">
        <f>K708</f>
        <v>4.8</v>
      </c>
      <c r="L704" s="12">
        <f>L708</f>
        <v>149.52000000000001</v>
      </c>
      <c r="M704" s="34">
        <f>ROUND(L704*1.06,2)</f>
        <v>158.49</v>
      </c>
      <c r="N704" s="12">
        <f>N708</f>
        <v>760.75</v>
      </c>
    </row>
    <row r="705" spans="1:14" ht="64.8" x14ac:dyDescent="0.3">
      <c r="A705" s="11"/>
      <c r="B705" s="11"/>
      <c r="C705" s="11"/>
      <c r="D705" s="13" t="s">
        <v>521</v>
      </c>
      <c r="E705" s="11"/>
      <c r="F705" s="11"/>
      <c r="G705" s="11"/>
      <c r="H705" s="11"/>
      <c r="I705" s="11"/>
      <c r="J705" s="11"/>
      <c r="K705" s="11"/>
      <c r="L705" s="11"/>
      <c r="M705" s="11"/>
      <c r="N705" s="11"/>
    </row>
    <row r="706" spans="1:14" x14ac:dyDescent="0.3">
      <c r="A706" s="11"/>
      <c r="B706" s="11"/>
      <c r="C706" s="11"/>
      <c r="D706" s="30"/>
      <c r="E706" s="10" t="s">
        <v>522</v>
      </c>
      <c r="F706" s="14">
        <v>1</v>
      </c>
      <c r="G706" s="15">
        <v>7</v>
      </c>
      <c r="H706" s="15">
        <v>1.6</v>
      </c>
      <c r="I706" s="15">
        <v>0.25</v>
      </c>
      <c r="J706" s="16">
        <f>OR(F706&lt;&gt;0,G706&lt;&gt;0,H706&lt;&gt;0,I706&lt;&gt;0)*(F706 + (F706 = 0))*(G706 + (G706 = 0))*(H706 + (H706 = 0))*(I706 + (I706 = 0))</f>
        <v>2.8</v>
      </c>
      <c r="K706" s="11"/>
      <c r="L706" s="11"/>
      <c r="M706" s="11"/>
      <c r="N706" s="11"/>
    </row>
    <row r="707" spans="1:14" x14ac:dyDescent="0.3">
      <c r="A707" s="11"/>
      <c r="B707" s="11"/>
      <c r="C707" s="11"/>
      <c r="D707" s="30"/>
      <c r="E707" s="10" t="s">
        <v>16</v>
      </c>
      <c r="F707" s="14">
        <v>1</v>
      </c>
      <c r="G707" s="15">
        <v>2</v>
      </c>
      <c r="H707" s="15">
        <v>0</v>
      </c>
      <c r="I707" s="15">
        <v>0</v>
      </c>
      <c r="J707" s="16">
        <f>OR(F707&lt;&gt;0,G707&lt;&gt;0,H707&lt;&gt;0,I707&lt;&gt;0)*(F707 + (F707 = 0))*(G707 + (G707 = 0))*(H707 + (H707 = 0))*(I707 + (I707 = 0))</f>
        <v>2</v>
      </c>
      <c r="K707" s="11"/>
      <c r="L707" s="11"/>
      <c r="M707" s="11"/>
      <c r="N707" s="11"/>
    </row>
    <row r="708" spans="1:14" x14ac:dyDescent="0.3">
      <c r="A708" s="11"/>
      <c r="B708" s="11"/>
      <c r="C708" s="11"/>
      <c r="D708" s="30"/>
      <c r="E708" s="11"/>
      <c r="F708" s="11"/>
      <c r="G708" s="11"/>
      <c r="H708" s="11"/>
      <c r="I708" s="11"/>
      <c r="J708" s="17" t="s">
        <v>523</v>
      </c>
      <c r="K708" s="18">
        <f>SUM(J706:J707)</f>
        <v>4.8</v>
      </c>
      <c r="L708" s="19">
        <v>149.52000000000001</v>
      </c>
      <c r="M708" s="34">
        <f>ROUND(L708*1.06,2)</f>
        <v>158.49</v>
      </c>
      <c r="N708" s="18">
        <f>ROUND(K708*M708,2)</f>
        <v>760.75</v>
      </c>
    </row>
    <row r="709" spans="1:14" ht="1.05" customHeight="1" x14ac:dyDescent="0.3">
      <c r="A709" s="20"/>
      <c r="B709" s="20"/>
      <c r="C709" s="20"/>
      <c r="D709" s="31"/>
      <c r="E709" s="20"/>
      <c r="F709" s="20"/>
      <c r="G709" s="20"/>
      <c r="H709" s="20"/>
      <c r="I709" s="20"/>
      <c r="J709" s="20"/>
      <c r="K709" s="20"/>
      <c r="L709" s="20"/>
      <c r="M709" s="20"/>
      <c r="N709" s="20"/>
    </row>
    <row r="710" spans="1:14" ht="21.6" x14ac:dyDescent="0.3">
      <c r="A710" s="9" t="s">
        <v>190</v>
      </c>
      <c r="B710" s="10" t="s">
        <v>19</v>
      </c>
      <c r="C710" s="10" t="s">
        <v>191</v>
      </c>
      <c r="D710" s="13" t="s">
        <v>192</v>
      </c>
      <c r="E710" s="11"/>
      <c r="F710" s="11"/>
      <c r="G710" s="11"/>
      <c r="H710" s="11"/>
      <c r="I710" s="11"/>
      <c r="J710" s="11"/>
      <c r="K710" s="12">
        <f>K714</f>
        <v>391.5</v>
      </c>
      <c r="L710" s="12">
        <f>L714</f>
        <v>1.82</v>
      </c>
      <c r="M710" s="34">
        <f>ROUND(L710*1.06,2)</f>
        <v>1.93</v>
      </c>
      <c r="N710" s="12">
        <f>N714</f>
        <v>755.6</v>
      </c>
    </row>
    <row r="711" spans="1:14" ht="32.4" x14ac:dyDescent="0.3">
      <c r="A711" s="11"/>
      <c r="B711" s="11"/>
      <c r="C711" s="11"/>
      <c r="D711" s="13" t="s">
        <v>193</v>
      </c>
      <c r="E711" s="11"/>
      <c r="F711" s="11"/>
      <c r="G711" s="11"/>
      <c r="H711" s="11"/>
      <c r="I711" s="11"/>
      <c r="J711" s="11"/>
      <c r="K711" s="11"/>
      <c r="L711" s="11"/>
      <c r="M711" s="11"/>
      <c r="N711" s="11"/>
    </row>
    <row r="712" spans="1:14" x14ac:dyDescent="0.3">
      <c r="A712" s="11"/>
      <c r="B712" s="11"/>
      <c r="C712" s="11"/>
      <c r="D712" s="30"/>
      <c r="E712" s="10" t="s">
        <v>522</v>
      </c>
      <c r="F712" s="14">
        <v>75</v>
      </c>
      <c r="G712" s="15">
        <v>4.8</v>
      </c>
      <c r="H712" s="15">
        <v>0</v>
      </c>
      <c r="I712" s="15">
        <v>0</v>
      </c>
      <c r="J712" s="16">
        <f>OR(F712&lt;&gt;0,G712&lt;&gt;0,H712&lt;&gt;0,I712&lt;&gt;0)*(F712 + (F712 = 0))*(G712 + (G712 = 0))*(H712 + (H712 = 0))*(I712 + (I712 = 0))</f>
        <v>360</v>
      </c>
      <c r="K712" s="11"/>
      <c r="L712" s="11"/>
      <c r="M712" s="11"/>
      <c r="N712" s="11"/>
    </row>
    <row r="713" spans="1:14" x14ac:dyDescent="0.3">
      <c r="A713" s="11"/>
      <c r="B713" s="11"/>
      <c r="C713" s="11"/>
      <c r="D713" s="30"/>
      <c r="E713" s="10" t="s">
        <v>524</v>
      </c>
      <c r="F713" s="14">
        <v>0.15</v>
      </c>
      <c r="G713" s="15">
        <v>210</v>
      </c>
      <c r="H713" s="15">
        <v>0</v>
      </c>
      <c r="I713" s="15">
        <v>0</v>
      </c>
      <c r="J713" s="16">
        <f>OR(F713&lt;&gt;0,G713&lt;&gt;0,H713&lt;&gt;0,I713&lt;&gt;0)*(F713 + (F713 = 0))*(G713 + (G713 = 0))*(H713 + (H713 = 0))*(I713 + (I713 = 0))</f>
        <v>31.5</v>
      </c>
      <c r="K713" s="11"/>
      <c r="L713" s="11"/>
      <c r="M713" s="11"/>
      <c r="N713" s="11"/>
    </row>
    <row r="714" spans="1:14" x14ac:dyDescent="0.3">
      <c r="A714" s="11"/>
      <c r="B714" s="11"/>
      <c r="C714" s="11"/>
      <c r="D714" s="30"/>
      <c r="E714" s="11"/>
      <c r="F714" s="11"/>
      <c r="G714" s="11"/>
      <c r="H714" s="11"/>
      <c r="I714" s="11"/>
      <c r="J714" s="17" t="s">
        <v>198</v>
      </c>
      <c r="K714" s="18">
        <f>SUM(J712:J713)</f>
        <v>391.5</v>
      </c>
      <c r="L714" s="19">
        <v>1.82</v>
      </c>
      <c r="M714" s="34">
        <f>ROUND(L714*1.06,2)</f>
        <v>1.93</v>
      </c>
      <c r="N714" s="18">
        <f>ROUND(K714*M714,2)</f>
        <v>755.6</v>
      </c>
    </row>
    <row r="715" spans="1:14" ht="1.05" customHeight="1" x14ac:dyDescent="0.3">
      <c r="A715" s="20"/>
      <c r="B715" s="20"/>
      <c r="C715" s="20"/>
      <c r="D715" s="31"/>
      <c r="E715" s="20"/>
      <c r="F715" s="20"/>
      <c r="G715" s="20"/>
      <c r="H715" s="20"/>
      <c r="I715" s="20"/>
      <c r="J715" s="20"/>
      <c r="K715" s="20"/>
      <c r="L715" s="20"/>
      <c r="M715" s="20"/>
      <c r="N715" s="20"/>
    </row>
    <row r="716" spans="1:14" ht="21.6" x14ac:dyDescent="0.3">
      <c r="A716" s="9" t="s">
        <v>525</v>
      </c>
      <c r="B716" s="10" t="s">
        <v>19</v>
      </c>
      <c r="C716" s="10" t="s">
        <v>20</v>
      </c>
      <c r="D716" s="13" t="s">
        <v>526</v>
      </c>
      <c r="E716" s="11"/>
      <c r="F716" s="11"/>
      <c r="G716" s="11"/>
      <c r="H716" s="11"/>
      <c r="I716" s="11"/>
      <c r="J716" s="11"/>
      <c r="K716" s="12">
        <f>K720</f>
        <v>1</v>
      </c>
      <c r="L716" s="12">
        <f>L720</f>
        <v>817.86</v>
      </c>
      <c r="M716" s="34">
        <f>ROUND(L716*1.06,2)</f>
        <v>866.93</v>
      </c>
      <c r="N716" s="12">
        <f>N720</f>
        <v>866.93</v>
      </c>
    </row>
    <row r="717" spans="1:14" ht="118.8" x14ac:dyDescent="0.3">
      <c r="A717" s="11"/>
      <c r="B717" s="11"/>
      <c r="C717" s="11"/>
      <c r="D717" s="13" t="s">
        <v>527</v>
      </c>
      <c r="E717" s="11"/>
      <c r="F717" s="11"/>
      <c r="G717" s="11"/>
      <c r="H717" s="11"/>
      <c r="I717" s="11"/>
      <c r="J717" s="11"/>
      <c r="K717" s="11"/>
      <c r="L717" s="11"/>
      <c r="M717" s="11"/>
      <c r="N717" s="11"/>
    </row>
    <row r="718" spans="1:14" x14ac:dyDescent="0.3">
      <c r="A718" s="11"/>
      <c r="B718" s="11"/>
      <c r="C718" s="11"/>
      <c r="D718" s="30"/>
      <c r="E718" s="10" t="s">
        <v>492</v>
      </c>
      <c r="F718" s="14">
        <v>1</v>
      </c>
      <c r="G718" s="15">
        <v>0</v>
      </c>
      <c r="H718" s="15">
        <v>0</v>
      </c>
      <c r="I718" s="15">
        <v>0</v>
      </c>
      <c r="J718" s="16">
        <f>OR(F718&lt;&gt;0,G718&lt;&gt;0,H718&lt;&gt;0,I718&lt;&gt;0)*(F718 + (F718 = 0))*(G718 + (G718 = 0))*(H718 + (H718 = 0))*(I718 + (I718 = 0))</f>
        <v>1</v>
      </c>
      <c r="K718" s="11"/>
      <c r="L718" s="11"/>
      <c r="M718" s="11"/>
      <c r="N718" s="11"/>
    </row>
    <row r="719" spans="1:14" x14ac:dyDescent="0.3">
      <c r="A719" s="11"/>
      <c r="B719" s="11"/>
      <c r="C719" s="11"/>
      <c r="D719" s="30"/>
      <c r="E719" s="10" t="s">
        <v>16</v>
      </c>
      <c r="F719" s="14"/>
      <c r="G719" s="15"/>
      <c r="H719" s="15"/>
      <c r="I719" s="15"/>
      <c r="J719" s="16">
        <f>OR(F719&lt;&gt;0,G719&lt;&gt;0,H719&lt;&gt;0,I719&lt;&gt;0)*(F719 + (F719 = 0))*(G719 + (G719 = 0))*(H719 + (H719 = 0))*(I719 + (I719 = 0))</f>
        <v>0</v>
      </c>
      <c r="K719" s="11"/>
      <c r="L719" s="11"/>
      <c r="M719" s="11"/>
      <c r="N719" s="11"/>
    </row>
    <row r="720" spans="1:14" x14ac:dyDescent="0.3">
      <c r="A720" s="11"/>
      <c r="B720" s="11"/>
      <c r="C720" s="11"/>
      <c r="D720" s="30"/>
      <c r="E720" s="11"/>
      <c r="F720" s="11"/>
      <c r="G720" s="11"/>
      <c r="H720" s="11"/>
      <c r="I720" s="11"/>
      <c r="J720" s="17" t="s">
        <v>528</v>
      </c>
      <c r="K720" s="18">
        <f>SUM(J718:J719)</f>
        <v>1</v>
      </c>
      <c r="L720" s="19">
        <v>817.86</v>
      </c>
      <c r="M720" s="34">
        <f>ROUND(L720*1.06,2)</f>
        <v>866.93</v>
      </c>
      <c r="N720" s="18">
        <f>ROUND(K720*M720,2)</f>
        <v>866.93</v>
      </c>
    </row>
    <row r="721" spans="1:14" ht="1.05" customHeight="1" x14ac:dyDescent="0.3">
      <c r="A721" s="20"/>
      <c r="B721" s="20"/>
      <c r="C721" s="20"/>
      <c r="D721" s="31"/>
      <c r="E721" s="20"/>
      <c r="F721" s="20"/>
      <c r="G721" s="20"/>
      <c r="H721" s="20"/>
      <c r="I721" s="20"/>
      <c r="J721" s="20"/>
      <c r="K721" s="20"/>
      <c r="L721" s="20"/>
      <c r="M721" s="20"/>
      <c r="N721" s="20"/>
    </row>
    <row r="722" spans="1:14" ht="21.6" x14ac:dyDescent="0.3">
      <c r="A722" s="9" t="s">
        <v>529</v>
      </c>
      <c r="B722" s="10" t="s">
        <v>19</v>
      </c>
      <c r="C722" s="10" t="s">
        <v>20</v>
      </c>
      <c r="D722" s="13" t="s">
        <v>530</v>
      </c>
      <c r="E722" s="11"/>
      <c r="F722" s="11"/>
      <c r="G722" s="11"/>
      <c r="H722" s="11"/>
      <c r="I722" s="11"/>
      <c r="J722" s="11"/>
      <c r="K722" s="12">
        <f>K726</f>
        <v>6</v>
      </c>
      <c r="L722" s="12">
        <f>L726</f>
        <v>101.04</v>
      </c>
      <c r="M722" s="34">
        <f>ROUND(L722*1.06,2)</f>
        <v>107.1</v>
      </c>
      <c r="N722" s="12">
        <f>N726</f>
        <v>642.6</v>
      </c>
    </row>
    <row r="723" spans="1:14" ht="75.599999999999994" x14ac:dyDescent="0.3">
      <c r="A723" s="11"/>
      <c r="B723" s="11"/>
      <c r="C723" s="11"/>
      <c r="D723" s="13" t="s">
        <v>531</v>
      </c>
      <c r="E723" s="11"/>
      <c r="F723" s="11"/>
      <c r="G723" s="11"/>
      <c r="H723" s="11"/>
      <c r="I723" s="11"/>
      <c r="J723" s="11"/>
      <c r="K723" s="11"/>
      <c r="L723" s="11"/>
      <c r="M723" s="11"/>
      <c r="N723" s="11"/>
    </row>
    <row r="724" spans="1:14" x14ac:dyDescent="0.3">
      <c r="A724" s="11"/>
      <c r="B724" s="11"/>
      <c r="C724" s="11"/>
      <c r="D724" s="30"/>
      <c r="E724" s="10" t="s">
        <v>532</v>
      </c>
      <c r="F724" s="14">
        <v>4</v>
      </c>
      <c r="G724" s="15">
        <v>0</v>
      </c>
      <c r="H724" s="15">
        <v>0</v>
      </c>
      <c r="I724" s="15">
        <v>0</v>
      </c>
      <c r="J724" s="16">
        <f>OR(F724&lt;&gt;0,G724&lt;&gt;0,H724&lt;&gt;0,I724&lt;&gt;0)*(F724 + (F724 = 0))*(G724 + (G724 = 0))*(H724 + (H724 = 0))*(I724 + (I724 = 0))</f>
        <v>4</v>
      </c>
      <c r="K724" s="11"/>
      <c r="L724" s="11"/>
      <c r="M724" s="11"/>
      <c r="N724" s="11"/>
    </row>
    <row r="725" spans="1:14" x14ac:dyDescent="0.3">
      <c r="A725" s="11"/>
      <c r="B725" s="11"/>
      <c r="C725" s="11"/>
      <c r="D725" s="30"/>
      <c r="E725" s="10" t="s">
        <v>533</v>
      </c>
      <c r="F725" s="14">
        <v>2</v>
      </c>
      <c r="G725" s="15">
        <v>0</v>
      </c>
      <c r="H725" s="15">
        <v>0</v>
      </c>
      <c r="I725" s="15">
        <v>0</v>
      </c>
      <c r="J725" s="16">
        <f>OR(F725&lt;&gt;0,G725&lt;&gt;0,H725&lt;&gt;0,I725&lt;&gt;0)*(F725 + (F725 = 0))*(G725 + (G725 = 0))*(H725 + (H725 = 0))*(I725 + (I725 = 0))</f>
        <v>2</v>
      </c>
      <c r="K725" s="11"/>
      <c r="L725" s="11"/>
      <c r="M725" s="11"/>
      <c r="N725" s="11"/>
    </row>
    <row r="726" spans="1:14" x14ac:dyDescent="0.3">
      <c r="A726" s="11"/>
      <c r="B726" s="11"/>
      <c r="C726" s="11"/>
      <c r="D726" s="30"/>
      <c r="E726" s="11"/>
      <c r="F726" s="11"/>
      <c r="G726" s="11"/>
      <c r="H726" s="11"/>
      <c r="I726" s="11"/>
      <c r="J726" s="17" t="s">
        <v>534</v>
      </c>
      <c r="K726" s="18">
        <f>SUM(J724:J725)</f>
        <v>6</v>
      </c>
      <c r="L726" s="19">
        <v>101.04</v>
      </c>
      <c r="M726" s="34">
        <f>ROUND(L726*1.06,2)</f>
        <v>107.1</v>
      </c>
      <c r="N726" s="18">
        <f>ROUND(K726*M726,2)</f>
        <v>642.6</v>
      </c>
    </row>
    <row r="727" spans="1:14" ht="1.05" customHeight="1" x14ac:dyDescent="0.3">
      <c r="A727" s="20"/>
      <c r="B727" s="20"/>
      <c r="C727" s="20"/>
      <c r="D727" s="31"/>
      <c r="E727" s="20"/>
      <c r="F727" s="20"/>
      <c r="G727" s="20"/>
      <c r="H727" s="20"/>
      <c r="I727" s="20"/>
      <c r="J727" s="20"/>
      <c r="K727" s="20"/>
      <c r="L727" s="20"/>
      <c r="M727" s="20"/>
      <c r="N727" s="20"/>
    </row>
    <row r="728" spans="1:14" x14ac:dyDescent="0.3">
      <c r="A728" s="9" t="s">
        <v>535</v>
      </c>
      <c r="B728" s="10" t="s">
        <v>19</v>
      </c>
      <c r="C728" s="10" t="s">
        <v>20</v>
      </c>
      <c r="D728" s="13" t="s">
        <v>536</v>
      </c>
      <c r="E728" s="11"/>
      <c r="F728" s="11"/>
      <c r="G728" s="11"/>
      <c r="H728" s="11"/>
      <c r="I728" s="11"/>
      <c r="J728" s="11"/>
      <c r="K728" s="12">
        <f>K732</f>
        <v>2</v>
      </c>
      <c r="L728" s="12">
        <f>L732</f>
        <v>101.48</v>
      </c>
      <c r="M728" s="34">
        <f>ROUND(L728*1.06,2)</f>
        <v>107.57</v>
      </c>
      <c r="N728" s="12">
        <f>N732</f>
        <v>215.14</v>
      </c>
    </row>
    <row r="729" spans="1:14" ht="64.8" x14ac:dyDescent="0.3">
      <c r="A729" s="11"/>
      <c r="B729" s="11"/>
      <c r="C729" s="11"/>
      <c r="D729" s="13" t="s">
        <v>537</v>
      </c>
      <c r="E729" s="11"/>
      <c r="F729" s="11"/>
      <c r="G729" s="11"/>
      <c r="H729" s="11"/>
      <c r="I729" s="11"/>
      <c r="J729" s="11"/>
      <c r="K729" s="11"/>
      <c r="L729" s="11"/>
      <c r="M729" s="11"/>
      <c r="N729" s="11"/>
    </row>
    <row r="730" spans="1:14" x14ac:dyDescent="0.3">
      <c r="A730" s="11"/>
      <c r="B730" s="11"/>
      <c r="C730" s="11"/>
      <c r="D730" s="30"/>
      <c r="E730" s="10" t="s">
        <v>538</v>
      </c>
      <c r="F730" s="14">
        <v>1</v>
      </c>
      <c r="G730" s="15">
        <v>0</v>
      </c>
      <c r="H730" s="15">
        <v>0</v>
      </c>
      <c r="I730" s="15">
        <v>0</v>
      </c>
      <c r="J730" s="16">
        <f>OR(F730&lt;&gt;0,G730&lt;&gt;0,H730&lt;&gt;0,I730&lt;&gt;0)*(F730 + (F730 = 0))*(G730 + (G730 = 0))*(H730 + (H730 = 0))*(I730 + (I730 = 0))</f>
        <v>1</v>
      </c>
      <c r="K730" s="11"/>
      <c r="L730" s="11"/>
      <c r="M730" s="11"/>
      <c r="N730" s="11"/>
    </row>
    <row r="731" spans="1:14" x14ac:dyDescent="0.3">
      <c r="A731" s="11"/>
      <c r="B731" s="11"/>
      <c r="C731" s="11"/>
      <c r="D731" s="30"/>
      <c r="E731" s="10" t="s">
        <v>539</v>
      </c>
      <c r="F731" s="14">
        <v>1</v>
      </c>
      <c r="G731" s="15">
        <v>0</v>
      </c>
      <c r="H731" s="15">
        <v>0</v>
      </c>
      <c r="I731" s="15">
        <v>0</v>
      </c>
      <c r="J731" s="16">
        <f>OR(F731&lt;&gt;0,G731&lt;&gt;0,H731&lt;&gt;0,I731&lt;&gt;0)*(F731 + (F731 = 0))*(G731 + (G731 = 0))*(H731 + (H731 = 0))*(I731 + (I731 = 0))</f>
        <v>1</v>
      </c>
      <c r="K731" s="11"/>
      <c r="L731" s="11"/>
      <c r="M731" s="11"/>
      <c r="N731" s="11"/>
    </row>
    <row r="732" spans="1:14" x14ac:dyDescent="0.3">
      <c r="A732" s="11"/>
      <c r="B732" s="11"/>
      <c r="C732" s="11"/>
      <c r="D732" s="30"/>
      <c r="E732" s="11"/>
      <c r="F732" s="11"/>
      <c r="G732" s="11"/>
      <c r="H732" s="11"/>
      <c r="I732" s="11"/>
      <c r="J732" s="17" t="s">
        <v>540</v>
      </c>
      <c r="K732" s="18">
        <f>SUM(J730:J731)</f>
        <v>2</v>
      </c>
      <c r="L732" s="19">
        <v>101.48</v>
      </c>
      <c r="M732" s="34">
        <f>ROUND(L732*1.06,2)</f>
        <v>107.57</v>
      </c>
      <c r="N732" s="18">
        <f>ROUND(K732*M732,2)</f>
        <v>215.14</v>
      </c>
    </row>
    <row r="733" spans="1:14" ht="1.05" customHeight="1" x14ac:dyDescent="0.3">
      <c r="A733" s="20"/>
      <c r="B733" s="20"/>
      <c r="C733" s="20"/>
      <c r="D733" s="31"/>
      <c r="E733" s="20"/>
      <c r="F733" s="20"/>
      <c r="G733" s="20"/>
      <c r="H733" s="20"/>
      <c r="I733" s="20"/>
      <c r="J733" s="20"/>
      <c r="K733" s="20"/>
      <c r="L733" s="20"/>
      <c r="M733" s="20"/>
      <c r="N733" s="20"/>
    </row>
    <row r="734" spans="1:14" x14ac:dyDescent="0.3">
      <c r="A734" s="9" t="s">
        <v>541</v>
      </c>
      <c r="B734" s="10" t="s">
        <v>19</v>
      </c>
      <c r="C734" s="10" t="s">
        <v>53</v>
      </c>
      <c r="D734" s="13" t="s">
        <v>542</v>
      </c>
      <c r="E734" s="11"/>
      <c r="F734" s="11"/>
      <c r="G734" s="11"/>
      <c r="H734" s="11"/>
      <c r="I734" s="11"/>
      <c r="J734" s="11"/>
      <c r="K734" s="12">
        <f>K737</f>
        <v>16</v>
      </c>
      <c r="L734" s="12">
        <f>L737</f>
        <v>150.63999999999999</v>
      </c>
      <c r="M734" s="34">
        <f>ROUND(L734*1.06,2)</f>
        <v>159.68</v>
      </c>
      <c r="N734" s="12">
        <f>N737</f>
        <v>2554.88</v>
      </c>
    </row>
    <row r="735" spans="1:14" ht="86.4" x14ac:dyDescent="0.3">
      <c r="A735" s="11"/>
      <c r="B735" s="11"/>
      <c r="C735" s="11"/>
      <c r="D735" s="13" t="s">
        <v>543</v>
      </c>
      <c r="E735" s="11"/>
      <c r="F735" s="11"/>
      <c r="G735" s="11"/>
      <c r="H735" s="11"/>
      <c r="I735" s="11"/>
      <c r="J735" s="11"/>
      <c r="K735" s="11"/>
      <c r="L735" s="11"/>
      <c r="M735" s="11"/>
      <c r="N735" s="11"/>
    </row>
    <row r="736" spans="1:14" x14ac:dyDescent="0.3">
      <c r="A736" s="11"/>
      <c r="B736" s="11"/>
      <c r="C736" s="11"/>
      <c r="D736" s="30"/>
      <c r="E736" s="10" t="s">
        <v>544</v>
      </c>
      <c r="F736" s="14">
        <v>2</v>
      </c>
      <c r="G736" s="15">
        <v>8</v>
      </c>
      <c r="H736" s="15">
        <v>0</v>
      </c>
      <c r="I736" s="15">
        <v>0</v>
      </c>
      <c r="J736" s="16">
        <f>OR(F736&lt;&gt;0,G736&lt;&gt;0,H736&lt;&gt;0,I736&lt;&gt;0)*(F736 + (F736 = 0))*(G736 + (G736 = 0))*(H736 + (H736 = 0))*(I736 + (I736 = 0))</f>
        <v>16</v>
      </c>
      <c r="K736" s="11"/>
      <c r="L736" s="11"/>
      <c r="M736" s="11"/>
      <c r="N736" s="11"/>
    </row>
    <row r="737" spans="1:14" x14ac:dyDescent="0.3">
      <c r="A737" s="11"/>
      <c r="B737" s="11"/>
      <c r="C737" s="11"/>
      <c r="D737" s="30"/>
      <c r="E737" s="11"/>
      <c r="F737" s="11"/>
      <c r="G737" s="11"/>
      <c r="H737" s="11"/>
      <c r="I737" s="11"/>
      <c r="J737" s="17" t="s">
        <v>545</v>
      </c>
      <c r="K737" s="18">
        <f>J736</f>
        <v>16</v>
      </c>
      <c r="L737" s="19">
        <v>150.63999999999999</v>
      </c>
      <c r="M737" s="34">
        <f>ROUND(L737*1.06,2)</f>
        <v>159.68</v>
      </c>
      <c r="N737" s="18">
        <f>ROUND(K737*M737,2)</f>
        <v>2554.88</v>
      </c>
    </row>
    <row r="738" spans="1:14" ht="1.05" customHeight="1" x14ac:dyDescent="0.3">
      <c r="A738" s="20"/>
      <c r="B738" s="20"/>
      <c r="C738" s="20"/>
      <c r="D738" s="31"/>
      <c r="E738" s="20"/>
      <c r="F738" s="20"/>
      <c r="G738" s="20"/>
      <c r="H738" s="20"/>
      <c r="I738" s="20"/>
      <c r="J738" s="20"/>
      <c r="K738" s="20"/>
      <c r="L738" s="20"/>
      <c r="M738" s="20"/>
      <c r="N738" s="20"/>
    </row>
    <row r="739" spans="1:14" x14ac:dyDescent="0.3">
      <c r="A739" s="9" t="s">
        <v>546</v>
      </c>
      <c r="B739" s="10" t="s">
        <v>19</v>
      </c>
      <c r="C739" s="10" t="s">
        <v>53</v>
      </c>
      <c r="D739" s="13" t="s">
        <v>547</v>
      </c>
      <c r="E739" s="11"/>
      <c r="F739" s="11"/>
      <c r="G739" s="11"/>
      <c r="H739" s="11"/>
      <c r="I739" s="11"/>
      <c r="J739" s="11"/>
      <c r="K739" s="12">
        <f>K744</f>
        <v>10.8</v>
      </c>
      <c r="L739" s="12">
        <f>L744</f>
        <v>55.71</v>
      </c>
      <c r="M739" s="34">
        <f>ROUND(L739*1.06,2)</f>
        <v>59.05</v>
      </c>
      <c r="N739" s="12">
        <f>N744</f>
        <v>637.74</v>
      </c>
    </row>
    <row r="740" spans="1:14" ht="75.599999999999994" x14ac:dyDescent="0.3">
      <c r="A740" s="11"/>
      <c r="B740" s="11"/>
      <c r="C740" s="11"/>
      <c r="D740" s="13" t="s">
        <v>548</v>
      </c>
      <c r="E740" s="11"/>
      <c r="F740" s="11"/>
      <c r="G740" s="11"/>
      <c r="H740" s="11"/>
      <c r="I740" s="11"/>
      <c r="J740" s="11"/>
      <c r="K740" s="11"/>
      <c r="L740" s="11"/>
      <c r="M740" s="11"/>
      <c r="N740" s="11"/>
    </row>
    <row r="741" spans="1:14" x14ac:dyDescent="0.3">
      <c r="A741" s="11"/>
      <c r="B741" s="11"/>
      <c r="C741" s="11"/>
      <c r="D741" s="30"/>
      <c r="E741" s="10" t="s">
        <v>549</v>
      </c>
      <c r="F741" s="14">
        <v>1</v>
      </c>
      <c r="G741" s="15">
        <v>3</v>
      </c>
      <c r="H741" s="15">
        <v>0</v>
      </c>
      <c r="I741" s="15">
        <v>0</v>
      </c>
      <c r="J741" s="16">
        <f>OR(F741&lt;&gt;0,G741&lt;&gt;0,H741&lt;&gt;0,I741&lt;&gt;0)*(F741 + (F741 = 0))*(G741 + (G741 = 0))*(H741 + (H741 = 0))*(I741 + (I741 = 0))</f>
        <v>3</v>
      </c>
      <c r="K741" s="11"/>
      <c r="L741" s="11"/>
      <c r="M741" s="11"/>
      <c r="N741" s="11"/>
    </row>
    <row r="742" spans="1:14" x14ac:dyDescent="0.3">
      <c r="A742" s="11"/>
      <c r="B742" s="11"/>
      <c r="C742" s="11"/>
      <c r="D742" s="30"/>
      <c r="E742" s="10" t="s">
        <v>550</v>
      </c>
      <c r="F742" s="14">
        <v>1</v>
      </c>
      <c r="G742" s="15">
        <v>2</v>
      </c>
      <c r="H742" s="15">
        <v>0</v>
      </c>
      <c r="I742" s="15">
        <v>0</v>
      </c>
      <c r="J742" s="16">
        <f>OR(F742&lt;&gt;0,G742&lt;&gt;0,H742&lt;&gt;0,I742&lt;&gt;0)*(F742 + (F742 = 0))*(G742 + (G742 = 0))*(H742 + (H742 = 0))*(I742 + (I742 = 0))</f>
        <v>2</v>
      </c>
      <c r="K742" s="11"/>
      <c r="L742" s="11"/>
      <c r="M742" s="11"/>
      <c r="N742" s="11"/>
    </row>
    <row r="743" spans="1:14" x14ac:dyDescent="0.3">
      <c r="A743" s="11"/>
      <c r="B743" s="11"/>
      <c r="C743" s="11"/>
      <c r="D743" s="30"/>
      <c r="E743" s="10" t="s">
        <v>16</v>
      </c>
      <c r="F743" s="14">
        <v>1</v>
      </c>
      <c r="G743" s="15">
        <v>5.8</v>
      </c>
      <c r="H743" s="15">
        <v>0</v>
      </c>
      <c r="I743" s="15">
        <v>0</v>
      </c>
      <c r="J743" s="16">
        <f>OR(F743&lt;&gt;0,G743&lt;&gt;0,H743&lt;&gt;0,I743&lt;&gt;0)*(F743 + (F743 = 0))*(G743 + (G743 = 0))*(H743 + (H743 = 0))*(I743 + (I743 = 0))</f>
        <v>5.8</v>
      </c>
      <c r="K743" s="11"/>
      <c r="L743" s="11"/>
      <c r="M743" s="11"/>
      <c r="N743" s="11"/>
    </row>
    <row r="744" spans="1:14" x14ac:dyDescent="0.3">
      <c r="A744" s="11"/>
      <c r="B744" s="11"/>
      <c r="C744" s="11"/>
      <c r="D744" s="30"/>
      <c r="E744" s="11"/>
      <c r="F744" s="11"/>
      <c r="G744" s="11"/>
      <c r="H744" s="11"/>
      <c r="I744" s="11"/>
      <c r="J744" s="17" t="s">
        <v>551</v>
      </c>
      <c r="K744" s="18">
        <f>SUM(J741:J743)</f>
        <v>10.8</v>
      </c>
      <c r="L744" s="19">
        <v>55.71</v>
      </c>
      <c r="M744" s="34">
        <f>ROUND(L744*1.06,2)</f>
        <v>59.05</v>
      </c>
      <c r="N744" s="18">
        <f>ROUND(K744*M744,2)</f>
        <v>637.74</v>
      </c>
    </row>
    <row r="745" spans="1:14" ht="1.05" customHeight="1" x14ac:dyDescent="0.3">
      <c r="A745" s="20"/>
      <c r="B745" s="20"/>
      <c r="C745" s="20"/>
      <c r="D745" s="31"/>
      <c r="E745" s="20"/>
      <c r="F745" s="20"/>
      <c r="G745" s="20"/>
      <c r="H745" s="20"/>
      <c r="I745" s="20"/>
      <c r="J745" s="20"/>
      <c r="K745" s="20"/>
      <c r="L745" s="20"/>
      <c r="M745" s="20"/>
      <c r="N745" s="20"/>
    </row>
    <row r="746" spans="1:14" x14ac:dyDescent="0.3">
      <c r="A746" s="11"/>
      <c r="B746" s="11"/>
      <c r="C746" s="11"/>
      <c r="D746" s="30"/>
      <c r="E746" s="11"/>
      <c r="F746" s="11"/>
      <c r="G746" s="11"/>
      <c r="H746" s="11"/>
      <c r="I746" s="11"/>
      <c r="J746" s="17" t="s">
        <v>552</v>
      </c>
      <c r="K746" s="19">
        <v>1</v>
      </c>
      <c r="M746" s="18">
        <f>N577+N583+N591+N598+N606+N611+N619+N624+N632+N641+N647+N653+N658+N664+N669+N674+N679+N684+N689+N694+N699+N704+N710+N716+N722+N728+N734+N739</f>
        <v>52256.25</v>
      </c>
      <c r="N746" s="18">
        <f>ROUND(K746*M746,2)</f>
        <v>52256.25</v>
      </c>
    </row>
    <row r="747" spans="1:14" ht="1.05" customHeight="1" x14ac:dyDescent="0.3">
      <c r="A747" s="20"/>
      <c r="B747" s="20"/>
      <c r="C747" s="20"/>
      <c r="D747" s="31"/>
      <c r="E747" s="20"/>
      <c r="F747" s="20"/>
      <c r="G747" s="20"/>
      <c r="H747" s="20"/>
      <c r="I747" s="20"/>
      <c r="J747" s="20"/>
      <c r="K747" s="20"/>
      <c r="L747" s="20"/>
      <c r="M747" s="20"/>
      <c r="N747" s="20"/>
    </row>
    <row r="748" spans="1:14" x14ac:dyDescent="0.3">
      <c r="A748" s="25" t="s">
        <v>553</v>
      </c>
      <c r="B748" s="25" t="s">
        <v>15</v>
      </c>
      <c r="C748" s="25" t="s">
        <v>16</v>
      </c>
      <c r="D748" s="33" t="s">
        <v>554</v>
      </c>
      <c r="E748" s="26"/>
      <c r="F748" s="26"/>
      <c r="G748" s="26"/>
      <c r="H748" s="26"/>
      <c r="I748" s="26"/>
      <c r="J748" s="26"/>
      <c r="K748" s="27">
        <f>K850</f>
        <v>1</v>
      </c>
      <c r="M748" s="27">
        <f>M850</f>
        <v>10563.19</v>
      </c>
      <c r="N748" s="27">
        <f>N850</f>
        <v>10563.19</v>
      </c>
    </row>
    <row r="749" spans="1:14" ht="21.6" x14ac:dyDescent="0.3">
      <c r="A749" s="9" t="s">
        <v>555</v>
      </c>
      <c r="B749" s="10" t="s">
        <v>19</v>
      </c>
      <c r="C749" s="10" t="s">
        <v>20</v>
      </c>
      <c r="D749" s="13" t="s">
        <v>556</v>
      </c>
      <c r="E749" s="11"/>
      <c r="F749" s="11"/>
      <c r="G749" s="11"/>
      <c r="H749" s="11"/>
      <c r="I749" s="11"/>
      <c r="J749" s="11"/>
      <c r="K749" s="12">
        <f>K753</f>
        <v>5</v>
      </c>
      <c r="L749" s="12">
        <f>L753</f>
        <v>370.34</v>
      </c>
      <c r="M749" s="34">
        <f>ROUND(L749*1.06,2)</f>
        <v>392.56</v>
      </c>
      <c r="N749" s="12">
        <f>N753</f>
        <v>1962.8</v>
      </c>
    </row>
    <row r="750" spans="1:14" ht="54" x14ac:dyDescent="0.3">
      <c r="A750" s="11"/>
      <c r="B750" s="11"/>
      <c r="C750" s="11"/>
      <c r="D750" s="13" t="s">
        <v>557</v>
      </c>
      <c r="E750" s="11"/>
      <c r="F750" s="11"/>
      <c r="G750" s="11"/>
      <c r="H750" s="11"/>
      <c r="I750" s="11"/>
      <c r="J750" s="11"/>
      <c r="K750" s="11"/>
      <c r="L750" s="11"/>
      <c r="M750" s="11"/>
      <c r="N750" s="11"/>
    </row>
    <row r="751" spans="1:14" x14ac:dyDescent="0.3">
      <c r="A751" s="11"/>
      <c r="B751" s="11"/>
      <c r="C751" s="11"/>
      <c r="D751" s="30"/>
      <c r="E751" s="10" t="s">
        <v>558</v>
      </c>
      <c r="F751" s="14">
        <v>3</v>
      </c>
      <c r="G751" s="15">
        <v>0</v>
      </c>
      <c r="H751" s="15">
        <v>0</v>
      </c>
      <c r="I751" s="15">
        <v>0</v>
      </c>
      <c r="J751" s="16">
        <f>OR(F751&lt;&gt;0,G751&lt;&gt;0,H751&lt;&gt;0,I751&lt;&gt;0)*(F751 + (F751 = 0))*(G751 + (G751 = 0))*(H751 + (H751 = 0))*(I751 + (I751 = 0))</f>
        <v>3</v>
      </c>
      <c r="K751" s="11"/>
      <c r="L751" s="11"/>
      <c r="M751" s="11"/>
      <c r="N751" s="11"/>
    </row>
    <row r="752" spans="1:14" x14ac:dyDescent="0.3">
      <c r="A752" s="11"/>
      <c r="B752" s="11"/>
      <c r="C752" s="11"/>
      <c r="D752" s="30"/>
      <c r="E752" s="10" t="s">
        <v>559</v>
      </c>
      <c r="F752" s="14">
        <v>2</v>
      </c>
      <c r="G752" s="15">
        <v>0</v>
      </c>
      <c r="H752" s="15">
        <v>0</v>
      </c>
      <c r="I752" s="15">
        <v>0</v>
      </c>
      <c r="J752" s="16">
        <f>OR(F752&lt;&gt;0,G752&lt;&gt;0,H752&lt;&gt;0,I752&lt;&gt;0)*(F752 + (F752 = 0))*(G752 + (G752 = 0))*(H752 + (H752 = 0))*(I752 + (I752 = 0))</f>
        <v>2</v>
      </c>
      <c r="K752" s="11"/>
      <c r="L752" s="11"/>
      <c r="M752" s="11"/>
      <c r="N752" s="11"/>
    </row>
    <row r="753" spans="1:14" x14ac:dyDescent="0.3">
      <c r="A753" s="11"/>
      <c r="B753" s="11"/>
      <c r="C753" s="11"/>
      <c r="D753" s="30"/>
      <c r="E753" s="11"/>
      <c r="F753" s="11"/>
      <c r="G753" s="11"/>
      <c r="H753" s="11"/>
      <c r="I753" s="11"/>
      <c r="J753" s="17" t="s">
        <v>560</v>
      </c>
      <c r="K753" s="18">
        <f>SUM(J751:J752)</f>
        <v>5</v>
      </c>
      <c r="L753" s="19">
        <v>370.34</v>
      </c>
      <c r="M753" s="34">
        <f>ROUND(L753*1.06,2)</f>
        <v>392.56</v>
      </c>
      <c r="N753" s="18">
        <f>ROUND(K753*M753,2)</f>
        <v>1962.8</v>
      </c>
    </row>
    <row r="754" spans="1:14" ht="1.05" customHeight="1" x14ac:dyDescent="0.3">
      <c r="A754" s="20"/>
      <c r="B754" s="20"/>
      <c r="C754" s="20"/>
      <c r="D754" s="31"/>
      <c r="E754" s="20"/>
      <c r="F754" s="20"/>
      <c r="G754" s="20"/>
      <c r="H754" s="20"/>
      <c r="I754" s="20"/>
      <c r="J754" s="20"/>
      <c r="K754" s="20"/>
      <c r="L754" s="20"/>
      <c r="M754" s="20"/>
      <c r="N754" s="20"/>
    </row>
    <row r="755" spans="1:14" ht="21.6" x14ac:dyDescent="0.3">
      <c r="A755" s="9" t="s">
        <v>425</v>
      </c>
      <c r="B755" s="10" t="s">
        <v>19</v>
      </c>
      <c r="C755" s="10" t="s">
        <v>45</v>
      </c>
      <c r="D755" s="13" t="s">
        <v>426</v>
      </c>
      <c r="E755" s="11"/>
      <c r="F755" s="11"/>
      <c r="G755" s="11"/>
      <c r="H755" s="11"/>
      <c r="I755" s="11"/>
      <c r="J755" s="11"/>
      <c r="K755" s="12">
        <f>K759</f>
        <v>7.68</v>
      </c>
      <c r="L755" s="12">
        <f>L759</f>
        <v>16.18</v>
      </c>
      <c r="M755" s="34">
        <f>ROUND(L755*1.06,2)</f>
        <v>17.149999999999999</v>
      </c>
      <c r="N755" s="12">
        <f>N759</f>
        <v>131.71</v>
      </c>
    </row>
    <row r="756" spans="1:14" ht="32.4" x14ac:dyDescent="0.3">
      <c r="A756" s="11"/>
      <c r="B756" s="11"/>
      <c r="C756" s="11"/>
      <c r="D756" s="13" t="s">
        <v>427</v>
      </c>
      <c r="E756" s="11"/>
      <c r="F756" s="11"/>
      <c r="G756" s="11"/>
      <c r="H756" s="11"/>
      <c r="I756" s="11"/>
      <c r="J756" s="11"/>
      <c r="K756" s="11"/>
      <c r="L756" s="11"/>
      <c r="M756" s="11"/>
      <c r="N756" s="11"/>
    </row>
    <row r="757" spans="1:14" x14ac:dyDescent="0.3">
      <c r="A757" s="11"/>
      <c r="B757" s="11"/>
      <c r="C757" s="11"/>
      <c r="D757" s="30"/>
      <c r="E757" s="10" t="s">
        <v>23</v>
      </c>
      <c r="F757" s="14"/>
      <c r="G757" s="15"/>
      <c r="H757" s="15"/>
      <c r="I757" s="15"/>
      <c r="J757" s="16">
        <f>OR(F757&lt;&gt;0,G757&lt;&gt;0,H757&lt;&gt;0,I757&lt;&gt;0)*(F757 + (F757 = 0))*(G757 + (G757 = 0))*(H757 + (H757 = 0))*(I757 + (I757 = 0))</f>
        <v>0</v>
      </c>
      <c r="K757" s="11"/>
      <c r="L757" s="11"/>
      <c r="M757" s="11"/>
      <c r="N757" s="11"/>
    </row>
    <row r="758" spans="1:14" x14ac:dyDescent="0.3">
      <c r="A758" s="11"/>
      <c r="B758" s="11"/>
      <c r="C758" s="11"/>
      <c r="D758" s="30"/>
      <c r="E758" s="10" t="s">
        <v>561</v>
      </c>
      <c r="F758" s="14">
        <v>1</v>
      </c>
      <c r="G758" s="15">
        <v>8</v>
      </c>
      <c r="H758" s="15">
        <v>0.8</v>
      </c>
      <c r="I758" s="15">
        <v>1.2</v>
      </c>
      <c r="J758" s="16">
        <f>OR(F758&lt;&gt;0,G758&lt;&gt;0,H758&lt;&gt;0,I758&lt;&gt;0)*(F758 + (F758 = 0))*(G758 + (G758 = 0))*(H758 + (H758 = 0))*(I758 + (I758 = 0))</f>
        <v>7.68</v>
      </c>
      <c r="K758" s="11"/>
      <c r="L758" s="11"/>
      <c r="M758" s="11"/>
      <c r="N758" s="11"/>
    </row>
    <row r="759" spans="1:14" x14ac:dyDescent="0.3">
      <c r="A759" s="11"/>
      <c r="B759" s="11"/>
      <c r="C759" s="11"/>
      <c r="D759" s="30"/>
      <c r="E759" s="11"/>
      <c r="F759" s="11"/>
      <c r="G759" s="11"/>
      <c r="H759" s="11"/>
      <c r="I759" s="11"/>
      <c r="J759" s="17" t="s">
        <v>431</v>
      </c>
      <c r="K759" s="18">
        <f>SUM(J757:J758)*1</f>
        <v>7.68</v>
      </c>
      <c r="L759" s="19">
        <v>16.18</v>
      </c>
      <c r="M759" s="34">
        <f>ROUND(L759*1.06,2)</f>
        <v>17.149999999999999</v>
      </c>
      <c r="N759" s="18">
        <f>ROUND(K759*M759,2)</f>
        <v>131.71</v>
      </c>
    </row>
    <row r="760" spans="1:14" ht="1.05" customHeight="1" x14ac:dyDescent="0.3">
      <c r="A760" s="20"/>
      <c r="B760" s="20"/>
      <c r="C760" s="20"/>
      <c r="D760" s="31"/>
      <c r="E760" s="20"/>
      <c r="F760" s="20"/>
      <c r="G760" s="20"/>
      <c r="H760" s="20"/>
      <c r="I760" s="20"/>
      <c r="J760" s="20"/>
      <c r="K760" s="20"/>
      <c r="L760" s="20"/>
      <c r="M760" s="20"/>
      <c r="N760" s="20"/>
    </row>
    <row r="761" spans="1:14" ht="21.6" x14ac:dyDescent="0.3">
      <c r="A761" s="9" t="s">
        <v>432</v>
      </c>
      <c r="B761" s="10" t="s">
        <v>19</v>
      </c>
      <c r="C761" s="10" t="s">
        <v>45</v>
      </c>
      <c r="D761" s="13" t="s">
        <v>433</v>
      </c>
      <c r="E761" s="11"/>
      <c r="F761" s="11"/>
      <c r="G761" s="11"/>
      <c r="H761" s="11"/>
      <c r="I761" s="11"/>
      <c r="J761" s="11"/>
      <c r="K761" s="12">
        <f>K764</f>
        <v>5</v>
      </c>
      <c r="L761" s="12">
        <f>L764</f>
        <v>45.3</v>
      </c>
      <c r="M761" s="34">
        <f>ROUND(L761*1.06,2)</f>
        <v>48.02</v>
      </c>
      <c r="N761" s="12">
        <f>N764</f>
        <v>240.1</v>
      </c>
    </row>
    <row r="762" spans="1:14" ht="21.6" x14ac:dyDescent="0.3">
      <c r="A762" s="11"/>
      <c r="B762" s="11"/>
      <c r="C762" s="11"/>
      <c r="D762" s="13" t="s">
        <v>434</v>
      </c>
      <c r="E762" s="11"/>
      <c r="F762" s="11"/>
      <c r="G762" s="11"/>
      <c r="H762" s="11"/>
      <c r="I762" s="11"/>
      <c r="J762" s="11"/>
      <c r="K762" s="11"/>
      <c r="L762" s="11"/>
      <c r="M762" s="11"/>
      <c r="N762" s="11"/>
    </row>
    <row r="763" spans="1:14" x14ac:dyDescent="0.3">
      <c r="A763" s="11"/>
      <c r="B763" s="11"/>
      <c r="C763" s="11"/>
      <c r="D763" s="30"/>
      <c r="E763" s="10" t="s">
        <v>562</v>
      </c>
      <c r="F763" s="14">
        <v>1</v>
      </c>
      <c r="G763" s="15">
        <v>5</v>
      </c>
      <c r="H763" s="15">
        <v>0</v>
      </c>
      <c r="I763" s="15">
        <v>0</v>
      </c>
      <c r="J763" s="16">
        <f>OR(F763&lt;&gt;0,G763&lt;&gt;0,H763&lt;&gt;0,I763&lt;&gt;0)*(F763 + (F763 = 0))*(G763 + (G763 = 0))*(H763 + (H763 = 0))*(I763 + (I763 = 0))</f>
        <v>5</v>
      </c>
      <c r="K763" s="11"/>
      <c r="L763" s="11"/>
      <c r="M763" s="11"/>
      <c r="N763" s="11"/>
    </row>
    <row r="764" spans="1:14" x14ac:dyDescent="0.3">
      <c r="A764" s="11"/>
      <c r="B764" s="11"/>
      <c r="C764" s="11"/>
      <c r="D764" s="30"/>
      <c r="E764" s="11"/>
      <c r="F764" s="11"/>
      <c r="G764" s="11"/>
      <c r="H764" s="11"/>
      <c r="I764" s="11"/>
      <c r="J764" s="17" t="s">
        <v>436</v>
      </c>
      <c r="K764" s="18">
        <f>J763*1</f>
        <v>5</v>
      </c>
      <c r="L764" s="19">
        <v>45.3</v>
      </c>
      <c r="M764" s="34">
        <f>ROUND(L764*1.06,2)</f>
        <v>48.02</v>
      </c>
      <c r="N764" s="18">
        <f>ROUND(K764*M764,2)</f>
        <v>240.1</v>
      </c>
    </row>
    <row r="765" spans="1:14" ht="1.05" customHeight="1" x14ac:dyDescent="0.3">
      <c r="A765" s="20"/>
      <c r="B765" s="20"/>
      <c r="C765" s="20"/>
      <c r="D765" s="31"/>
      <c r="E765" s="20"/>
      <c r="F765" s="20"/>
      <c r="G765" s="20"/>
      <c r="H765" s="20"/>
      <c r="I765" s="20"/>
      <c r="J765" s="20"/>
      <c r="K765" s="20"/>
      <c r="L765" s="20"/>
      <c r="M765" s="20"/>
      <c r="N765" s="20"/>
    </row>
    <row r="766" spans="1:14" ht="21.6" x14ac:dyDescent="0.3">
      <c r="A766" s="9" t="s">
        <v>563</v>
      </c>
      <c r="B766" s="10" t="s">
        <v>19</v>
      </c>
      <c r="C766" s="10" t="s">
        <v>191</v>
      </c>
      <c r="D766" s="13" t="s">
        <v>564</v>
      </c>
      <c r="E766" s="11"/>
      <c r="F766" s="11"/>
      <c r="G766" s="11"/>
      <c r="H766" s="11"/>
      <c r="I766" s="11"/>
      <c r="J766" s="11"/>
      <c r="K766" s="12">
        <f>K769</f>
        <v>270</v>
      </c>
      <c r="L766" s="12">
        <f>L769</f>
        <v>8.8699999999999992</v>
      </c>
      <c r="M766" s="34">
        <f>ROUND(L766*1.06,2)</f>
        <v>9.4</v>
      </c>
      <c r="N766" s="12">
        <f>N769</f>
        <v>2538</v>
      </c>
    </row>
    <row r="767" spans="1:14" ht="97.2" x14ac:dyDescent="0.3">
      <c r="A767" s="11"/>
      <c r="B767" s="11"/>
      <c r="C767" s="11"/>
      <c r="D767" s="13" t="s">
        <v>565</v>
      </c>
      <c r="E767" s="11"/>
      <c r="F767" s="11"/>
      <c r="G767" s="11"/>
      <c r="H767" s="11"/>
      <c r="I767" s="11"/>
      <c r="J767" s="11"/>
      <c r="K767" s="11"/>
      <c r="L767" s="11"/>
      <c r="M767" s="11"/>
      <c r="N767" s="11"/>
    </row>
    <row r="768" spans="1:14" x14ac:dyDescent="0.3">
      <c r="A768" s="11"/>
      <c r="B768" s="11"/>
      <c r="C768" s="11"/>
      <c r="D768" s="30"/>
      <c r="E768" s="10" t="s">
        <v>16</v>
      </c>
      <c r="F768" s="14">
        <v>1</v>
      </c>
      <c r="G768" s="15">
        <v>9</v>
      </c>
      <c r="H768" s="15">
        <v>30</v>
      </c>
      <c r="I768" s="15">
        <v>0</v>
      </c>
      <c r="J768" s="16">
        <f>OR(F768&lt;&gt;0,G768&lt;&gt;0,H768&lt;&gt;0,I768&lt;&gt;0)*(F768 + (F768 = 0))*(G768 + (G768 = 0))*(H768 + (H768 = 0))*(I768 + (I768 = 0))</f>
        <v>270</v>
      </c>
      <c r="K768" s="11"/>
      <c r="L768" s="11"/>
      <c r="M768" s="11"/>
      <c r="N768" s="11"/>
    </row>
    <row r="769" spans="1:14" x14ac:dyDescent="0.3">
      <c r="A769" s="11"/>
      <c r="B769" s="11"/>
      <c r="C769" s="11"/>
      <c r="D769" s="30"/>
      <c r="E769" s="11"/>
      <c r="F769" s="11"/>
      <c r="G769" s="11"/>
      <c r="H769" s="11"/>
      <c r="I769" s="11"/>
      <c r="J769" s="17" t="s">
        <v>566</v>
      </c>
      <c r="K769" s="18">
        <f>J768</f>
        <v>270</v>
      </c>
      <c r="L769" s="19">
        <v>8.8699999999999992</v>
      </c>
      <c r="M769" s="34">
        <f>ROUND(L769*1.06,2)</f>
        <v>9.4</v>
      </c>
      <c r="N769" s="18">
        <f>ROUND(K769*M769,2)</f>
        <v>2538</v>
      </c>
    </row>
    <row r="770" spans="1:14" ht="1.05" customHeight="1" x14ac:dyDescent="0.3">
      <c r="A770" s="20"/>
      <c r="B770" s="20"/>
      <c r="C770" s="20"/>
      <c r="D770" s="31"/>
      <c r="E770" s="20"/>
      <c r="F770" s="20"/>
      <c r="G770" s="20"/>
      <c r="H770" s="20"/>
      <c r="I770" s="20"/>
      <c r="J770" s="20"/>
      <c r="K770" s="20"/>
      <c r="L770" s="20"/>
      <c r="M770" s="20"/>
      <c r="N770" s="20"/>
    </row>
    <row r="771" spans="1:14" x14ac:dyDescent="0.3">
      <c r="A771" s="9" t="s">
        <v>567</v>
      </c>
      <c r="B771" s="10" t="s">
        <v>19</v>
      </c>
      <c r="C771" s="10" t="s">
        <v>53</v>
      </c>
      <c r="D771" s="13" t="s">
        <v>568</v>
      </c>
      <c r="E771" s="11"/>
      <c r="F771" s="11"/>
      <c r="G771" s="11"/>
      <c r="H771" s="11"/>
      <c r="I771" s="11"/>
      <c r="J771" s="11"/>
      <c r="K771" s="12">
        <f>K774</f>
        <v>8</v>
      </c>
      <c r="L771" s="12">
        <f>L774</f>
        <v>55.12</v>
      </c>
      <c r="M771" s="34">
        <f>ROUND(L771*1.06,2)</f>
        <v>58.43</v>
      </c>
      <c r="N771" s="12">
        <f>N774</f>
        <v>467.44</v>
      </c>
    </row>
    <row r="772" spans="1:14" ht="129.6" x14ac:dyDescent="0.3">
      <c r="A772" s="11"/>
      <c r="B772" s="11"/>
      <c r="C772" s="11"/>
      <c r="D772" s="13" t="s">
        <v>569</v>
      </c>
      <c r="E772" s="11"/>
      <c r="F772" s="11"/>
      <c r="G772" s="11"/>
      <c r="H772" s="11"/>
      <c r="I772" s="11"/>
      <c r="J772" s="11"/>
      <c r="K772" s="11"/>
      <c r="L772" s="11"/>
      <c r="M772" s="11"/>
      <c r="N772" s="11"/>
    </row>
    <row r="773" spans="1:14" x14ac:dyDescent="0.3">
      <c r="A773" s="11"/>
      <c r="B773" s="11"/>
      <c r="C773" s="11"/>
      <c r="D773" s="30"/>
      <c r="E773" s="10" t="s">
        <v>570</v>
      </c>
      <c r="F773" s="14">
        <v>1</v>
      </c>
      <c r="G773" s="15">
        <v>8</v>
      </c>
      <c r="H773" s="15">
        <v>0</v>
      </c>
      <c r="I773" s="15">
        <v>0</v>
      </c>
      <c r="J773" s="16">
        <f>OR(F773&lt;&gt;0,G773&lt;&gt;0,H773&lt;&gt;0,I773&lt;&gt;0)*(F773 + (F773 = 0))*(G773 + (G773 = 0))*(H773 + (H773 = 0))*(I773 + (I773 = 0))</f>
        <v>8</v>
      </c>
      <c r="K773" s="11"/>
      <c r="L773" s="11"/>
      <c r="M773" s="11"/>
      <c r="N773" s="11"/>
    </row>
    <row r="774" spans="1:14" x14ac:dyDescent="0.3">
      <c r="A774" s="11"/>
      <c r="B774" s="11"/>
      <c r="C774" s="11"/>
      <c r="D774" s="30"/>
      <c r="E774" s="11"/>
      <c r="F774" s="11"/>
      <c r="G774" s="11"/>
      <c r="H774" s="11"/>
      <c r="I774" s="11"/>
      <c r="J774" s="17" t="s">
        <v>571</v>
      </c>
      <c r="K774" s="18">
        <f>J773</f>
        <v>8</v>
      </c>
      <c r="L774" s="19">
        <v>55.12</v>
      </c>
      <c r="M774" s="34">
        <f>ROUND(L774*1.06,2)</f>
        <v>58.43</v>
      </c>
      <c r="N774" s="18">
        <f>ROUND(K774*M774,2)</f>
        <v>467.44</v>
      </c>
    </row>
    <row r="775" spans="1:14" ht="1.05" customHeight="1" x14ac:dyDescent="0.3">
      <c r="A775" s="20"/>
      <c r="B775" s="20"/>
      <c r="C775" s="20"/>
      <c r="D775" s="31"/>
      <c r="E775" s="20"/>
      <c r="F775" s="20"/>
      <c r="G775" s="20"/>
      <c r="H775" s="20"/>
      <c r="I775" s="20"/>
      <c r="J775" s="20"/>
      <c r="K775" s="20"/>
      <c r="L775" s="20"/>
      <c r="M775" s="20"/>
      <c r="N775" s="20"/>
    </row>
    <row r="776" spans="1:14" x14ac:dyDescent="0.3">
      <c r="A776" s="9" t="s">
        <v>572</v>
      </c>
      <c r="B776" s="10" t="s">
        <v>19</v>
      </c>
      <c r="C776" s="10" t="s">
        <v>53</v>
      </c>
      <c r="D776" s="13" t="s">
        <v>573</v>
      </c>
      <c r="E776" s="11"/>
      <c r="F776" s="11"/>
      <c r="G776" s="11"/>
      <c r="H776" s="11"/>
      <c r="I776" s="11"/>
      <c r="J776" s="11"/>
      <c r="K776" s="12">
        <f>K779</f>
        <v>5</v>
      </c>
      <c r="L776" s="12">
        <f>L779</f>
        <v>78.47</v>
      </c>
      <c r="M776" s="34">
        <f>ROUND(L776*1.06,2)</f>
        <v>83.18</v>
      </c>
      <c r="N776" s="12">
        <f>N779</f>
        <v>415.9</v>
      </c>
    </row>
    <row r="777" spans="1:14" ht="129.6" x14ac:dyDescent="0.3">
      <c r="A777" s="11"/>
      <c r="B777" s="11"/>
      <c r="C777" s="11"/>
      <c r="D777" s="13" t="s">
        <v>574</v>
      </c>
      <c r="E777" s="11"/>
      <c r="F777" s="11"/>
      <c r="G777" s="11"/>
      <c r="H777" s="11"/>
      <c r="I777" s="11"/>
      <c r="J777" s="11"/>
      <c r="K777" s="11"/>
      <c r="L777" s="11"/>
      <c r="M777" s="11"/>
      <c r="N777" s="11"/>
    </row>
    <row r="778" spans="1:14" x14ac:dyDescent="0.3">
      <c r="A778" s="11"/>
      <c r="B778" s="11"/>
      <c r="C778" s="11"/>
      <c r="D778" s="30"/>
      <c r="E778" s="10" t="s">
        <v>575</v>
      </c>
      <c r="F778" s="14">
        <v>5</v>
      </c>
      <c r="G778" s="19">
        <v>0</v>
      </c>
      <c r="H778" s="19">
        <v>0</v>
      </c>
      <c r="I778" s="19">
        <v>0</v>
      </c>
      <c r="J778" s="12">
        <f>OR(F778&lt;&gt;0,G778&lt;&gt;0,H778&lt;&gt;0,I778&lt;&gt;0)*(F778 + (F778 = 0))*(G778 + (G778 = 0))*(H778 + (H778 = 0))*(I778 + (I778 = 0))</f>
        <v>5</v>
      </c>
      <c r="K778" s="11"/>
      <c r="L778" s="11"/>
      <c r="M778" s="11"/>
      <c r="N778" s="11"/>
    </row>
    <row r="779" spans="1:14" x14ac:dyDescent="0.3">
      <c r="A779" s="11"/>
      <c r="B779" s="11"/>
      <c r="C779" s="11"/>
      <c r="D779" s="30"/>
      <c r="E779" s="11"/>
      <c r="F779" s="11"/>
      <c r="G779" s="11"/>
      <c r="H779" s="11"/>
      <c r="I779" s="11"/>
      <c r="J779" s="17" t="s">
        <v>576</v>
      </c>
      <c r="K779" s="18">
        <f>J778*1</f>
        <v>5</v>
      </c>
      <c r="L779" s="19">
        <v>78.47</v>
      </c>
      <c r="M779" s="34">
        <f>ROUND(L779*1.06,2)</f>
        <v>83.18</v>
      </c>
      <c r="N779" s="18">
        <f>ROUND(K779*M779,2)</f>
        <v>415.9</v>
      </c>
    </row>
    <row r="780" spans="1:14" ht="1.05" customHeight="1" x14ac:dyDescent="0.3">
      <c r="A780" s="20"/>
      <c r="B780" s="20"/>
      <c r="C780" s="20"/>
      <c r="D780" s="31"/>
      <c r="E780" s="20"/>
      <c r="F780" s="20"/>
      <c r="G780" s="20"/>
      <c r="H780" s="20"/>
      <c r="I780" s="20"/>
      <c r="J780" s="20"/>
      <c r="K780" s="20"/>
      <c r="L780" s="20"/>
      <c r="M780" s="20"/>
      <c r="N780" s="20"/>
    </row>
    <row r="781" spans="1:14" x14ac:dyDescent="0.3">
      <c r="A781" s="9" t="s">
        <v>577</v>
      </c>
      <c r="B781" s="10" t="s">
        <v>19</v>
      </c>
      <c r="C781" s="10" t="s">
        <v>53</v>
      </c>
      <c r="D781" s="13" t="s">
        <v>578</v>
      </c>
      <c r="E781" s="11"/>
      <c r="F781" s="11"/>
      <c r="G781" s="11"/>
      <c r="H781" s="11"/>
      <c r="I781" s="11"/>
      <c r="J781" s="11"/>
      <c r="K781" s="12">
        <f>K784</f>
        <v>5</v>
      </c>
      <c r="L781" s="12">
        <f>L784</f>
        <v>42.55</v>
      </c>
      <c r="M781" s="34">
        <f>ROUND(L781*1.06,2)</f>
        <v>45.1</v>
      </c>
      <c r="N781" s="12">
        <f>N784</f>
        <v>225.5</v>
      </c>
    </row>
    <row r="782" spans="1:14" ht="86.4" x14ac:dyDescent="0.3">
      <c r="A782" s="11"/>
      <c r="B782" s="11"/>
      <c r="C782" s="11"/>
      <c r="D782" s="13" t="s">
        <v>579</v>
      </c>
      <c r="E782" s="11"/>
      <c r="F782" s="11"/>
      <c r="G782" s="11"/>
      <c r="H782" s="11"/>
      <c r="I782" s="11"/>
      <c r="J782" s="11"/>
      <c r="K782" s="11"/>
      <c r="L782" s="11"/>
      <c r="M782" s="11"/>
      <c r="N782" s="11"/>
    </row>
    <row r="783" spans="1:14" x14ac:dyDescent="0.3">
      <c r="A783" s="11"/>
      <c r="B783" s="11"/>
      <c r="C783" s="11"/>
      <c r="D783" s="30"/>
      <c r="E783" s="10" t="s">
        <v>16</v>
      </c>
      <c r="F783" s="14">
        <v>5</v>
      </c>
      <c r="G783" s="15">
        <v>0</v>
      </c>
      <c r="H783" s="15">
        <v>0</v>
      </c>
      <c r="I783" s="15">
        <v>0</v>
      </c>
      <c r="J783" s="16">
        <f>OR(F783&lt;&gt;0,G783&lt;&gt;0,H783&lt;&gt;0,I783&lt;&gt;0)*(F783 + (F783 = 0))*(G783 + (G783 = 0))*(H783 + (H783 = 0))*(I783 + (I783 = 0))</f>
        <v>5</v>
      </c>
      <c r="K783" s="11"/>
      <c r="L783" s="11"/>
      <c r="M783" s="11"/>
      <c r="N783" s="11"/>
    </row>
    <row r="784" spans="1:14" x14ac:dyDescent="0.3">
      <c r="A784" s="11"/>
      <c r="B784" s="11"/>
      <c r="C784" s="11"/>
      <c r="D784" s="30"/>
      <c r="E784" s="11"/>
      <c r="F784" s="11"/>
      <c r="G784" s="11"/>
      <c r="H784" s="11"/>
      <c r="I784" s="11"/>
      <c r="J784" s="17" t="s">
        <v>580</v>
      </c>
      <c r="K784" s="18">
        <f>J783</f>
        <v>5</v>
      </c>
      <c r="L784" s="19">
        <v>42.55</v>
      </c>
      <c r="M784" s="34">
        <f>ROUND(L784*1.06,2)</f>
        <v>45.1</v>
      </c>
      <c r="N784" s="18">
        <f>ROUND(K784*M784,2)</f>
        <v>225.5</v>
      </c>
    </row>
    <row r="785" spans="1:14" ht="1.05" customHeight="1" x14ac:dyDescent="0.3">
      <c r="A785" s="20"/>
      <c r="B785" s="20"/>
      <c r="C785" s="20"/>
      <c r="D785" s="31"/>
      <c r="E785" s="20"/>
      <c r="F785" s="20"/>
      <c r="G785" s="20"/>
      <c r="H785" s="20"/>
      <c r="I785" s="20"/>
      <c r="J785" s="20"/>
      <c r="K785" s="20"/>
      <c r="L785" s="20"/>
      <c r="M785" s="20"/>
      <c r="N785" s="20"/>
    </row>
    <row r="786" spans="1:14" x14ac:dyDescent="0.3">
      <c r="A786" s="9" t="s">
        <v>581</v>
      </c>
      <c r="B786" s="10" t="s">
        <v>19</v>
      </c>
      <c r="C786" s="10" t="s">
        <v>20</v>
      </c>
      <c r="D786" s="13" t="s">
        <v>582</v>
      </c>
      <c r="E786" s="11"/>
      <c r="F786" s="11"/>
      <c r="G786" s="11"/>
      <c r="H786" s="11"/>
      <c r="I786" s="11"/>
      <c r="J786" s="11"/>
      <c r="K786" s="12">
        <f>K789</f>
        <v>4</v>
      </c>
      <c r="L786" s="12">
        <f>L789</f>
        <v>179.32</v>
      </c>
      <c r="M786" s="34">
        <f>ROUND(L786*1.06,2)</f>
        <v>190.08</v>
      </c>
      <c r="N786" s="12">
        <f>N789</f>
        <v>760.32</v>
      </c>
    </row>
    <row r="787" spans="1:14" ht="97.2" x14ac:dyDescent="0.3">
      <c r="A787" s="11"/>
      <c r="B787" s="11"/>
      <c r="C787" s="11"/>
      <c r="D787" s="13" t="s">
        <v>583</v>
      </c>
      <c r="E787" s="11"/>
      <c r="F787" s="11"/>
      <c r="G787" s="11"/>
      <c r="H787" s="11"/>
      <c r="I787" s="11"/>
      <c r="J787" s="11"/>
      <c r="K787" s="11"/>
      <c r="L787" s="11"/>
      <c r="M787" s="11"/>
      <c r="N787" s="11"/>
    </row>
    <row r="788" spans="1:14" x14ac:dyDescent="0.3">
      <c r="A788" s="11"/>
      <c r="B788" s="11"/>
      <c r="C788" s="11"/>
      <c r="D788" s="30"/>
      <c r="E788" s="10" t="s">
        <v>584</v>
      </c>
      <c r="F788" s="14">
        <v>4</v>
      </c>
      <c r="G788" s="15">
        <v>0</v>
      </c>
      <c r="H788" s="15">
        <v>0</v>
      </c>
      <c r="I788" s="15">
        <v>0</v>
      </c>
      <c r="J788" s="16">
        <f>OR(F788&lt;&gt;0,G788&lt;&gt;0,H788&lt;&gt;0,I788&lt;&gt;0)*(F788 + (F788 = 0))*(G788 + (G788 = 0))*(H788 + (H788 = 0))*(I788 + (I788 = 0))</f>
        <v>4</v>
      </c>
      <c r="K788" s="11"/>
      <c r="L788" s="11"/>
      <c r="M788" s="11"/>
      <c r="N788" s="11"/>
    </row>
    <row r="789" spans="1:14" x14ac:dyDescent="0.3">
      <c r="A789" s="11"/>
      <c r="B789" s="11"/>
      <c r="C789" s="11"/>
      <c r="D789" s="30"/>
      <c r="E789" s="11"/>
      <c r="F789" s="11"/>
      <c r="G789" s="11"/>
      <c r="H789" s="11"/>
      <c r="I789" s="11"/>
      <c r="J789" s="17" t="s">
        <v>585</v>
      </c>
      <c r="K789" s="18">
        <f>J788</f>
        <v>4</v>
      </c>
      <c r="L789" s="19">
        <v>179.32</v>
      </c>
      <c r="M789" s="34">
        <f>ROUND(L789*1.06,2)</f>
        <v>190.08</v>
      </c>
      <c r="N789" s="18">
        <f>ROUND(K789*M789,2)</f>
        <v>760.32</v>
      </c>
    </row>
    <row r="790" spans="1:14" ht="1.05" customHeight="1" x14ac:dyDescent="0.3">
      <c r="A790" s="20"/>
      <c r="B790" s="20"/>
      <c r="C790" s="20"/>
      <c r="D790" s="31"/>
      <c r="E790" s="20"/>
      <c r="F790" s="20"/>
      <c r="G790" s="20"/>
      <c r="H790" s="20"/>
      <c r="I790" s="20"/>
      <c r="J790" s="20"/>
      <c r="K790" s="20"/>
      <c r="L790" s="20"/>
      <c r="M790" s="20"/>
      <c r="N790" s="20"/>
    </row>
    <row r="791" spans="1:14" x14ac:dyDescent="0.3">
      <c r="A791" s="9" t="s">
        <v>437</v>
      </c>
      <c r="B791" s="10" t="s">
        <v>19</v>
      </c>
      <c r="C791" s="10" t="s">
        <v>38</v>
      </c>
      <c r="D791" s="13" t="s">
        <v>438</v>
      </c>
      <c r="E791" s="11"/>
      <c r="F791" s="11"/>
      <c r="G791" s="11"/>
      <c r="H791" s="11"/>
      <c r="I791" s="11"/>
      <c r="J791" s="11"/>
      <c r="K791" s="12">
        <f>K794</f>
        <v>6.4</v>
      </c>
      <c r="L791" s="12">
        <f>L794</f>
        <v>2.73</v>
      </c>
      <c r="M791" s="34">
        <f>ROUND(L791*1.06,2)</f>
        <v>2.89</v>
      </c>
      <c r="N791" s="12">
        <f>N794</f>
        <v>18.5</v>
      </c>
    </row>
    <row r="792" spans="1:14" ht="32.4" x14ac:dyDescent="0.3">
      <c r="A792" s="11"/>
      <c r="B792" s="11"/>
      <c r="C792" s="11"/>
      <c r="D792" s="13" t="s">
        <v>439</v>
      </c>
      <c r="E792" s="11"/>
      <c r="F792" s="11"/>
      <c r="G792" s="11"/>
      <c r="H792" s="11"/>
      <c r="I792" s="11"/>
      <c r="J792" s="11"/>
      <c r="K792" s="11"/>
      <c r="L792" s="11"/>
      <c r="M792" s="11"/>
      <c r="N792" s="11"/>
    </row>
    <row r="793" spans="1:14" x14ac:dyDescent="0.3">
      <c r="A793" s="11"/>
      <c r="B793" s="11"/>
      <c r="C793" s="11"/>
      <c r="D793" s="30"/>
      <c r="E793" s="10" t="s">
        <v>586</v>
      </c>
      <c r="F793" s="14">
        <v>1</v>
      </c>
      <c r="G793" s="15">
        <v>8</v>
      </c>
      <c r="H793" s="15">
        <v>0.8</v>
      </c>
      <c r="I793" s="15">
        <v>0</v>
      </c>
      <c r="J793" s="16">
        <f>OR(F793&lt;&gt;0,G793&lt;&gt;0,H793&lt;&gt;0,I793&lt;&gt;0)*(F793 + (F793 = 0))*(G793 + (G793 = 0))*(H793 + (H793 = 0))*(I793 + (I793 = 0))</f>
        <v>6.4</v>
      </c>
      <c r="K793" s="11"/>
      <c r="L793" s="11"/>
      <c r="M793" s="11"/>
      <c r="N793" s="11"/>
    </row>
    <row r="794" spans="1:14" x14ac:dyDescent="0.3">
      <c r="A794" s="11"/>
      <c r="B794" s="11"/>
      <c r="C794" s="11"/>
      <c r="D794" s="30"/>
      <c r="E794" s="11"/>
      <c r="F794" s="11"/>
      <c r="G794" s="11"/>
      <c r="H794" s="11"/>
      <c r="I794" s="11"/>
      <c r="J794" s="17" t="s">
        <v>441</v>
      </c>
      <c r="K794" s="18">
        <f>J793</f>
        <v>6.4</v>
      </c>
      <c r="L794" s="19">
        <v>2.73</v>
      </c>
      <c r="M794" s="34">
        <f>ROUND(L794*1.06,2)</f>
        <v>2.89</v>
      </c>
      <c r="N794" s="18">
        <f>ROUND(K794*M794,2)</f>
        <v>18.5</v>
      </c>
    </row>
    <row r="795" spans="1:14" ht="1.05" customHeight="1" x14ac:dyDescent="0.3">
      <c r="A795" s="20"/>
      <c r="B795" s="20"/>
      <c r="C795" s="20"/>
      <c r="D795" s="31"/>
      <c r="E795" s="20"/>
      <c r="F795" s="20"/>
      <c r="G795" s="20"/>
      <c r="H795" s="20"/>
      <c r="I795" s="20"/>
      <c r="J795" s="20"/>
      <c r="K795" s="20"/>
      <c r="L795" s="20"/>
      <c r="M795" s="20"/>
      <c r="N795" s="20"/>
    </row>
    <row r="796" spans="1:14" ht="21.6" x14ac:dyDescent="0.3">
      <c r="A796" s="9" t="s">
        <v>442</v>
      </c>
      <c r="B796" s="10" t="s">
        <v>19</v>
      </c>
      <c r="C796" s="10" t="s">
        <v>38</v>
      </c>
      <c r="D796" s="13" t="s">
        <v>443</v>
      </c>
      <c r="E796" s="11"/>
      <c r="F796" s="11"/>
      <c r="G796" s="11"/>
      <c r="H796" s="11"/>
      <c r="I796" s="11"/>
      <c r="J796" s="11"/>
      <c r="K796" s="19">
        <v>0</v>
      </c>
      <c r="L796" s="19">
        <v>26.61</v>
      </c>
      <c r="M796" s="34">
        <f>ROUND(L796*1.06,2)</f>
        <v>28.21</v>
      </c>
      <c r="N796" s="12">
        <f>ROUND(K796*L796,2)</f>
        <v>0</v>
      </c>
    </row>
    <row r="797" spans="1:14" ht="32.4" x14ac:dyDescent="0.3">
      <c r="A797" s="11"/>
      <c r="B797" s="11"/>
      <c r="C797" s="11"/>
      <c r="D797" s="13" t="s">
        <v>444</v>
      </c>
      <c r="E797" s="11"/>
      <c r="F797" s="11"/>
      <c r="G797" s="11"/>
      <c r="H797" s="11"/>
      <c r="I797" s="11"/>
      <c r="J797" s="11"/>
      <c r="K797" s="11"/>
      <c r="L797" s="11"/>
      <c r="M797" s="11"/>
      <c r="N797" s="11"/>
    </row>
    <row r="798" spans="1:14" x14ac:dyDescent="0.3">
      <c r="A798" s="9" t="s">
        <v>353</v>
      </c>
      <c r="B798" s="10" t="s">
        <v>19</v>
      </c>
      <c r="C798" s="10" t="s">
        <v>45</v>
      </c>
      <c r="D798" s="13" t="s">
        <v>354</v>
      </c>
      <c r="E798" s="11"/>
      <c r="F798" s="11"/>
      <c r="G798" s="11"/>
      <c r="H798" s="11"/>
      <c r="I798" s="11"/>
      <c r="J798" s="11"/>
      <c r="K798" s="12">
        <f>K801</f>
        <v>0.96</v>
      </c>
      <c r="L798" s="12">
        <f>L801</f>
        <v>32.54</v>
      </c>
      <c r="M798" s="34">
        <f>ROUND(L798*1.06,2)</f>
        <v>34.49</v>
      </c>
      <c r="N798" s="12">
        <f>N801</f>
        <v>33.11</v>
      </c>
    </row>
    <row r="799" spans="1:14" ht="54" x14ac:dyDescent="0.3">
      <c r="A799" s="11"/>
      <c r="B799" s="11"/>
      <c r="C799" s="11"/>
      <c r="D799" s="13" t="s">
        <v>355</v>
      </c>
      <c r="E799" s="11"/>
      <c r="F799" s="11"/>
      <c r="G799" s="11"/>
      <c r="H799" s="11"/>
      <c r="I799" s="11"/>
      <c r="J799" s="11"/>
      <c r="K799" s="11"/>
      <c r="L799" s="11"/>
      <c r="M799" s="11"/>
      <c r="N799" s="11"/>
    </row>
    <row r="800" spans="1:14" x14ac:dyDescent="0.3">
      <c r="A800" s="11"/>
      <c r="B800" s="11"/>
      <c r="C800" s="11"/>
      <c r="D800" s="30"/>
      <c r="E800" s="10" t="s">
        <v>586</v>
      </c>
      <c r="F800" s="14">
        <v>1</v>
      </c>
      <c r="G800" s="15">
        <v>8</v>
      </c>
      <c r="H800" s="15">
        <v>0.8</v>
      </c>
      <c r="I800" s="15">
        <v>0.15</v>
      </c>
      <c r="J800" s="16">
        <f>OR(F800&lt;&gt;0,G800&lt;&gt;0,H800&lt;&gt;0,I800&lt;&gt;0)*(F800 + (F800 = 0))*(G800 + (G800 = 0))*(H800 + (H800 = 0))*(I800 + (I800 = 0))</f>
        <v>0.96</v>
      </c>
      <c r="K800" s="11"/>
      <c r="L800" s="11"/>
      <c r="M800" s="11"/>
      <c r="N800" s="11"/>
    </row>
    <row r="801" spans="1:14" x14ac:dyDescent="0.3">
      <c r="A801" s="11"/>
      <c r="B801" s="11"/>
      <c r="C801" s="11"/>
      <c r="D801" s="30"/>
      <c r="E801" s="11"/>
      <c r="F801" s="11"/>
      <c r="G801" s="11"/>
      <c r="H801" s="11"/>
      <c r="I801" s="11"/>
      <c r="J801" s="17" t="s">
        <v>357</v>
      </c>
      <c r="K801" s="18">
        <f>J800</f>
        <v>0.96</v>
      </c>
      <c r="L801" s="19">
        <v>32.54</v>
      </c>
      <c r="M801" s="34">
        <f>ROUND(L801*1.06,2)</f>
        <v>34.49</v>
      </c>
      <c r="N801" s="18">
        <f>ROUND(K801*M801,2)</f>
        <v>33.11</v>
      </c>
    </row>
    <row r="802" spans="1:14" ht="1.05" customHeight="1" x14ac:dyDescent="0.3">
      <c r="A802" s="20"/>
      <c r="B802" s="20"/>
      <c r="C802" s="20"/>
      <c r="D802" s="31"/>
      <c r="E802" s="20"/>
      <c r="F802" s="20"/>
      <c r="G802" s="20"/>
      <c r="H802" s="20"/>
      <c r="I802" s="20"/>
      <c r="J802" s="20"/>
      <c r="K802" s="20"/>
      <c r="L802" s="20"/>
      <c r="M802" s="20"/>
      <c r="N802" s="20"/>
    </row>
    <row r="803" spans="1:14" x14ac:dyDescent="0.3">
      <c r="A803" s="9" t="s">
        <v>453</v>
      </c>
      <c r="B803" s="10" t="s">
        <v>19</v>
      </c>
      <c r="C803" s="10" t="s">
        <v>45</v>
      </c>
      <c r="D803" s="13" t="s">
        <v>454</v>
      </c>
      <c r="E803" s="11"/>
      <c r="F803" s="11"/>
      <c r="G803" s="11"/>
      <c r="H803" s="11"/>
      <c r="I803" s="11"/>
      <c r="J803" s="11"/>
      <c r="K803" s="12">
        <f>K810</f>
        <v>6.58</v>
      </c>
      <c r="L803" s="12">
        <f>L810</f>
        <v>13.97</v>
      </c>
      <c r="M803" s="34">
        <f>ROUND(L803*1.06,2)</f>
        <v>14.81</v>
      </c>
      <c r="N803" s="12">
        <f>N810</f>
        <v>97.45</v>
      </c>
    </row>
    <row r="804" spans="1:14" ht="43.2" x14ac:dyDescent="0.3">
      <c r="A804" s="11"/>
      <c r="B804" s="11"/>
      <c r="C804" s="11"/>
      <c r="D804" s="13" t="s">
        <v>455</v>
      </c>
      <c r="E804" s="11"/>
      <c r="F804" s="11"/>
      <c r="G804" s="11"/>
      <c r="H804" s="11"/>
      <c r="I804" s="11"/>
      <c r="J804" s="11"/>
      <c r="K804" s="11"/>
      <c r="L804" s="11"/>
      <c r="M804" s="11"/>
      <c r="N804" s="11"/>
    </row>
    <row r="805" spans="1:14" x14ac:dyDescent="0.3">
      <c r="A805" s="11"/>
      <c r="B805" s="11"/>
      <c r="C805" s="11"/>
      <c r="D805" s="30"/>
      <c r="E805" s="10" t="s">
        <v>23</v>
      </c>
      <c r="F805" s="14"/>
      <c r="G805" s="15"/>
      <c r="H805" s="15"/>
      <c r="I805" s="15"/>
      <c r="J805" s="16">
        <f>OR(F805&lt;&gt;0,G805&lt;&gt;0,H805&lt;&gt;0,I805&lt;&gt;0)*(F805 + (F805 = 0))*(G805 + (G805 = 0))*(H805 + (H805 = 0))*(I805 + (I805 = 0))</f>
        <v>0</v>
      </c>
      <c r="K805" s="11"/>
      <c r="L805" s="11"/>
      <c r="M805" s="11"/>
      <c r="N805" s="11"/>
    </row>
    <row r="806" spans="1:14" x14ac:dyDescent="0.3">
      <c r="A806" s="11"/>
      <c r="B806" s="11"/>
      <c r="C806" s="11"/>
      <c r="D806" s="30"/>
      <c r="E806" s="10" t="s">
        <v>561</v>
      </c>
      <c r="F806" s="14">
        <v>1</v>
      </c>
      <c r="G806" s="15">
        <v>8</v>
      </c>
      <c r="H806" s="15">
        <v>0.8</v>
      </c>
      <c r="I806" s="15">
        <v>1.2</v>
      </c>
      <c r="J806" s="16">
        <f>OR(F806&lt;&gt;0,G806&lt;&gt;0,H806&lt;&gt;0,I806&lt;&gt;0)*(F806 + (F806 = 0))*(G806 + (G806 = 0))*(H806 + (H806 = 0))*(I806 + (I806 = 0))</f>
        <v>7.68</v>
      </c>
      <c r="K806" s="11"/>
      <c r="L806" s="11"/>
      <c r="M806" s="11"/>
      <c r="N806" s="11"/>
    </row>
    <row r="807" spans="1:14" x14ac:dyDescent="0.3">
      <c r="A807" s="11"/>
      <c r="B807" s="11"/>
      <c r="C807" s="11"/>
      <c r="D807" s="30"/>
      <c r="E807" s="10" t="s">
        <v>587</v>
      </c>
      <c r="F807" s="14"/>
      <c r="G807" s="15"/>
      <c r="H807" s="15"/>
      <c r="I807" s="15"/>
      <c r="J807" s="16">
        <f>OR(F807&lt;&gt;0,G807&lt;&gt;0,H807&lt;&gt;0,I807&lt;&gt;0)*(F807 + (F807 = 0))*(G807 + (G807 = 0))*(H807 + (H807 = 0))*(I807 + (I807 = 0))</f>
        <v>0</v>
      </c>
      <c r="K807" s="11"/>
      <c r="L807" s="11"/>
      <c r="M807" s="11"/>
      <c r="N807" s="11"/>
    </row>
    <row r="808" spans="1:14" x14ac:dyDescent="0.3">
      <c r="A808" s="11"/>
      <c r="B808" s="11"/>
      <c r="C808" s="11"/>
      <c r="D808" s="30"/>
      <c r="E808" s="10" t="s">
        <v>588</v>
      </c>
      <c r="F808" s="14">
        <v>-1</v>
      </c>
      <c r="G808" s="15">
        <v>8</v>
      </c>
      <c r="H808" s="15">
        <v>0.8</v>
      </c>
      <c r="I808" s="15">
        <v>0.15</v>
      </c>
      <c r="J808" s="16">
        <f>OR(F808&lt;&gt;0,G808&lt;&gt;0,H808&lt;&gt;0,I808&lt;&gt;0)*(F808 + (F808 = 0))*(G808 + (G808 = 0))*(H808 + (H808 = 0))*(I808 + (I808 = 0))</f>
        <v>-0.96</v>
      </c>
      <c r="K808" s="11"/>
      <c r="L808" s="11"/>
      <c r="M808" s="11"/>
      <c r="N808" s="11"/>
    </row>
    <row r="809" spans="1:14" x14ac:dyDescent="0.3">
      <c r="A809" s="11"/>
      <c r="B809" s="11"/>
      <c r="C809" s="11"/>
      <c r="D809" s="30"/>
      <c r="E809" s="10" t="s">
        <v>588</v>
      </c>
      <c r="F809" s="14">
        <v>-1</v>
      </c>
      <c r="G809" s="15">
        <v>8</v>
      </c>
      <c r="H809" s="15">
        <v>1.7000000000000001E-2</v>
      </c>
      <c r="I809" s="15">
        <v>0</v>
      </c>
      <c r="J809" s="16">
        <f>OR(F809&lt;&gt;0,G809&lt;&gt;0,H809&lt;&gt;0,I809&lt;&gt;0)*(F809 + (F809 = 0))*(G809 + (G809 = 0))*(H809 + (H809 = 0))*(I809 + (I809 = 0))</f>
        <v>-0.13600000000000001</v>
      </c>
      <c r="K809" s="11"/>
      <c r="L809" s="11"/>
      <c r="M809" s="11"/>
      <c r="N809" s="11"/>
    </row>
    <row r="810" spans="1:14" x14ac:dyDescent="0.3">
      <c r="A810" s="11"/>
      <c r="B810" s="11"/>
      <c r="C810" s="11"/>
      <c r="D810" s="30"/>
      <c r="E810" s="11"/>
      <c r="F810" s="11"/>
      <c r="G810" s="11"/>
      <c r="H810" s="11"/>
      <c r="I810" s="11"/>
      <c r="J810" s="17" t="s">
        <v>461</v>
      </c>
      <c r="K810" s="18">
        <f>SUM(J805:J809)</f>
        <v>6.58</v>
      </c>
      <c r="L810" s="19">
        <v>13.97</v>
      </c>
      <c r="M810" s="34">
        <f>ROUND(L810*1.06,2)</f>
        <v>14.81</v>
      </c>
      <c r="N810" s="18">
        <f>ROUND(K810*M810,2)</f>
        <v>97.45</v>
      </c>
    </row>
    <row r="811" spans="1:14" ht="1.05" customHeight="1" x14ac:dyDescent="0.3">
      <c r="A811" s="20"/>
      <c r="B811" s="20"/>
      <c r="C811" s="20"/>
      <c r="D811" s="31"/>
      <c r="E811" s="20"/>
      <c r="F811" s="20"/>
      <c r="G811" s="20"/>
      <c r="H811" s="20"/>
      <c r="I811" s="20"/>
      <c r="J811" s="20"/>
      <c r="K811" s="20"/>
      <c r="L811" s="20"/>
      <c r="M811" s="20"/>
      <c r="N811" s="20"/>
    </row>
    <row r="812" spans="1:14" x14ac:dyDescent="0.3">
      <c r="A812" s="9" t="s">
        <v>462</v>
      </c>
      <c r="B812" s="10" t="s">
        <v>19</v>
      </c>
      <c r="C812" s="10" t="s">
        <v>45</v>
      </c>
      <c r="D812" s="13" t="s">
        <v>463</v>
      </c>
      <c r="E812" s="11"/>
      <c r="F812" s="11"/>
      <c r="G812" s="11"/>
      <c r="H812" s="11"/>
      <c r="I812" s="11"/>
      <c r="J812" s="11"/>
      <c r="K812" s="12">
        <f>K815</f>
        <v>10</v>
      </c>
      <c r="L812" s="12">
        <f>L815</f>
        <v>9.73</v>
      </c>
      <c r="M812" s="34">
        <f>ROUND(L812*1.06,2)</f>
        <v>10.31</v>
      </c>
      <c r="N812" s="12">
        <f>N815</f>
        <v>103.1</v>
      </c>
    </row>
    <row r="813" spans="1:14" ht="43.2" x14ac:dyDescent="0.3">
      <c r="A813" s="11"/>
      <c r="B813" s="11"/>
      <c r="C813" s="11"/>
      <c r="D813" s="13" t="s">
        <v>464</v>
      </c>
      <c r="E813" s="11"/>
      <c r="F813" s="11"/>
      <c r="G813" s="11"/>
      <c r="H813" s="11"/>
      <c r="I813" s="11"/>
      <c r="J813" s="11"/>
      <c r="K813" s="11"/>
      <c r="L813" s="11"/>
      <c r="M813" s="11"/>
      <c r="N813" s="11"/>
    </row>
    <row r="814" spans="1:14" x14ac:dyDescent="0.3">
      <c r="A814" s="11"/>
      <c r="B814" s="11"/>
      <c r="C814" s="11"/>
      <c r="D814" s="30"/>
      <c r="E814" s="10" t="s">
        <v>16</v>
      </c>
      <c r="F814" s="14">
        <v>10</v>
      </c>
      <c r="G814" s="15">
        <v>0</v>
      </c>
      <c r="H814" s="15">
        <v>0</v>
      </c>
      <c r="I814" s="15">
        <v>0</v>
      </c>
      <c r="J814" s="16">
        <f>OR(F814&lt;&gt;0,G814&lt;&gt;0,H814&lt;&gt;0,I814&lt;&gt;0)*(F814 + (F814 = 0))*(G814 + (G814 = 0))*(H814 + (H814 = 0))*(I814 + (I814 = 0))</f>
        <v>10</v>
      </c>
      <c r="K814" s="11"/>
      <c r="L814" s="11"/>
      <c r="M814" s="11"/>
      <c r="N814" s="11"/>
    </row>
    <row r="815" spans="1:14" x14ac:dyDescent="0.3">
      <c r="A815" s="11"/>
      <c r="B815" s="11"/>
      <c r="C815" s="11"/>
      <c r="D815" s="30"/>
      <c r="E815" s="11"/>
      <c r="F815" s="11"/>
      <c r="G815" s="11"/>
      <c r="H815" s="11"/>
      <c r="I815" s="11"/>
      <c r="J815" s="17" t="s">
        <v>466</v>
      </c>
      <c r="K815" s="18">
        <f>J814</f>
        <v>10</v>
      </c>
      <c r="L815" s="19">
        <v>9.73</v>
      </c>
      <c r="M815" s="34">
        <f>ROUND(L815*1.06,2)</f>
        <v>10.31</v>
      </c>
      <c r="N815" s="18">
        <f>ROUND(K815*M815,2)</f>
        <v>103.1</v>
      </c>
    </row>
    <row r="816" spans="1:14" ht="1.05" customHeight="1" x14ac:dyDescent="0.3">
      <c r="A816" s="20"/>
      <c r="B816" s="20"/>
      <c r="C816" s="20"/>
      <c r="D816" s="31"/>
      <c r="E816" s="20"/>
      <c r="F816" s="20"/>
      <c r="G816" s="20"/>
      <c r="H816" s="20"/>
      <c r="I816" s="20"/>
      <c r="J816" s="20"/>
      <c r="K816" s="20"/>
      <c r="L816" s="20"/>
      <c r="M816" s="20"/>
      <c r="N816" s="20"/>
    </row>
    <row r="817" spans="1:14" x14ac:dyDescent="0.3">
      <c r="A817" s="9" t="s">
        <v>467</v>
      </c>
      <c r="B817" s="10" t="s">
        <v>19</v>
      </c>
      <c r="C817" s="10" t="s">
        <v>53</v>
      </c>
      <c r="D817" s="13" t="s">
        <v>468</v>
      </c>
      <c r="E817" s="11"/>
      <c r="F817" s="11"/>
      <c r="G817" s="11"/>
      <c r="H817" s="11"/>
      <c r="I817" s="11"/>
      <c r="J817" s="11"/>
      <c r="K817" s="12">
        <f>K821</f>
        <v>8</v>
      </c>
      <c r="L817" s="12">
        <f>L821</f>
        <v>0.28999999999999998</v>
      </c>
      <c r="M817" s="34">
        <f>ROUND(L817*1.06,2)</f>
        <v>0.31</v>
      </c>
      <c r="N817" s="12">
        <f>N821</f>
        <v>2.48</v>
      </c>
    </row>
    <row r="818" spans="1:14" ht="21.6" x14ac:dyDescent="0.3">
      <c r="A818" s="11"/>
      <c r="B818" s="11"/>
      <c r="C818" s="11"/>
      <c r="D818" s="13" t="s">
        <v>469</v>
      </c>
      <c r="E818" s="11"/>
      <c r="F818" s="11"/>
      <c r="G818" s="11"/>
      <c r="H818" s="11"/>
      <c r="I818" s="11"/>
      <c r="J818" s="11"/>
      <c r="K818" s="11"/>
      <c r="L818" s="11"/>
      <c r="M818" s="11"/>
      <c r="N818" s="11"/>
    </row>
    <row r="819" spans="1:14" x14ac:dyDescent="0.3">
      <c r="A819" s="11"/>
      <c r="B819" s="11"/>
      <c r="C819" s="11"/>
      <c r="D819" s="30"/>
      <c r="E819" s="10" t="s">
        <v>23</v>
      </c>
      <c r="F819" s="14"/>
      <c r="G819" s="15"/>
      <c r="H819" s="15"/>
      <c r="I819" s="15"/>
      <c r="J819" s="16">
        <f>OR(F819&lt;&gt;0,G819&lt;&gt;0,H819&lt;&gt;0,I819&lt;&gt;0)*(F819 + (F819 = 0))*(G819 + (G819 = 0))*(H819 + (H819 = 0))*(I819 + (I819 = 0))</f>
        <v>0</v>
      </c>
      <c r="K819" s="11"/>
      <c r="L819" s="11"/>
      <c r="M819" s="11"/>
      <c r="N819" s="11"/>
    </row>
    <row r="820" spans="1:14" x14ac:dyDescent="0.3">
      <c r="A820" s="11"/>
      <c r="B820" s="11"/>
      <c r="C820" s="11"/>
      <c r="D820" s="30"/>
      <c r="E820" s="10" t="s">
        <v>589</v>
      </c>
      <c r="F820" s="14">
        <v>1</v>
      </c>
      <c r="G820" s="15">
        <v>8</v>
      </c>
      <c r="H820" s="15">
        <v>0</v>
      </c>
      <c r="I820" s="15">
        <v>0</v>
      </c>
      <c r="J820" s="16">
        <f>OR(F820&lt;&gt;0,G820&lt;&gt;0,H820&lt;&gt;0,I820&lt;&gt;0)*(F820 + (F820 = 0))*(G820 + (G820 = 0))*(H820 + (H820 = 0))*(I820 + (I820 = 0))</f>
        <v>8</v>
      </c>
      <c r="K820" s="11"/>
      <c r="L820" s="11"/>
      <c r="M820" s="11"/>
      <c r="N820" s="11"/>
    </row>
    <row r="821" spans="1:14" x14ac:dyDescent="0.3">
      <c r="A821" s="11"/>
      <c r="B821" s="11"/>
      <c r="C821" s="11"/>
      <c r="D821" s="30"/>
      <c r="E821" s="11"/>
      <c r="F821" s="11"/>
      <c r="G821" s="11"/>
      <c r="H821" s="11"/>
      <c r="I821" s="11"/>
      <c r="J821" s="17" t="s">
        <v>472</v>
      </c>
      <c r="K821" s="18">
        <f>SUM(J819:J820)</f>
        <v>8</v>
      </c>
      <c r="L821" s="19">
        <v>0.28999999999999998</v>
      </c>
      <c r="M821" s="34">
        <f>ROUND(L821*1.06,2)</f>
        <v>0.31</v>
      </c>
      <c r="N821" s="18">
        <f>ROUND(K821*M821,2)</f>
        <v>2.48</v>
      </c>
    </row>
    <row r="822" spans="1:14" ht="1.05" customHeight="1" x14ac:dyDescent="0.3">
      <c r="A822" s="20"/>
      <c r="B822" s="20"/>
      <c r="C822" s="20"/>
      <c r="D822" s="31"/>
      <c r="E822" s="20"/>
      <c r="F822" s="20"/>
      <c r="G822" s="20"/>
      <c r="H822" s="20"/>
      <c r="I822" s="20"/>
      <c r="J822" s="20"/>
      <c r="K822" s="20"/>
      <c r="L822" s="20"/>
      <c r="M822" s="20"/>
      <c r="N822" s="20"/>
    </row>
    <row r="823" spans="1:14" x14ac:dyDescent="0.3">
      <c r="A823" s="9" t="s">
        <v>519</v>
      </c>
      <c r="B823" s="10" t="s">
        <v>19</v>
      </c>
      <c r="C823" s="10" t="s">
        <v>45</v>
      </c>
      <c r="D823" s="13" t="s">
        <v>520</v>
      </c>
      <c r="E823" s="11"/>
      <c r="F823" s="11"/>
      <c r="G823" s="11"/>
      <c r="H823" s="11"/>
      <c r="I823" s="11"/>
      <c r="J823" s="11"/>
      <c r="K823" s="12">
        <f>K827</f>
        <v>6.91</v>
      </c>
      <c r="L823" s="12">
        <f>L827</f>
        <v>149.52000000000001</v>
      </c>
      <c r="M823" s="34">
        <f>ROUND(L823*1.06,2)</f>
        <v>158.49</v>
      </c>
      <c r="N823" s="12">
        <f>N827</f>
        <v>1095.17</v>
      </c>
    </row>
    <row r="824" spans="1:14" ht="64.8" x14ac:dyDescent="0.3">
      <c r="A824" s="11"/>
      <c r="B824" s="11"/>
      <c r="C824" s="11"/>
      <c r="D824" s="13" t="s">
        <v>521</v>
      </c>
      <c r="E824" s="11"/>
      <c r="F824" s="11"/>
      <c r="G824" s="11"/>
      <c r="H824" s="11"/>
      <c r="I824" s="11"/>
      <c r="J824" s="11"/>
      <c r="K824" s="11"/>
      <c r="L824" s="11"/>
      <c r="M824" s="11"/>
      <c r="N824" s="11"/>
    </row>
    <row r="825" spans="1:14" x14ac:dyDescent="0.3">
      <c r="A825" s="11"/>
      <c r="B825" s="11"/>
      <c r="C825" s="11"/>
      <c r="D825" s="30"/>
      <c r="E825" s="10" t="s">
        <v>590</v>
      </c>
      <c r="F825" s="14">
        <v>4</v>
      </c>
      <c r="G825" s="15">
        <v>1.2</v>
      </c>
      <c r="H825" s="15">
        <v>1.2</v>
      </c>
      <c r="I825" s="15">
        <v>1.2</v>
      </c>
      <c r="J825" s="16">
        <f>OR(F825&lt;&gt;0,G825&lt;&gt;0,H825&lt;&gt;0,I825&lt;&gt;0)*(F825 + (F825 = 0))*(G825 + (G825 = 0))*(H825 + (H825 = 0))*(I825 + (I825 = 0))</f>
        <v>6.9119999999999999</v>
      </c>
      <c r="K825" s="11"/>
      <c r="L825" s="11"/>
      <c r="M825" s="11"/>
      <c r="N825" s="11"/>
    </row>
    <row r="826" spans="1:14" x14ac:dyDescent="0.3">
      <c r="A826" s="11"/>
      <c r="B826" s="11"/>
      <c r="C826" s="11"/>
      <c r="D826" s="30"/>
      <c r="E826" s="10" t="s">
        <v>16</v>
      </c>
      <c r="F826" s="14"/>
      <c r="G826" s="15"/>
      <c r="H826" s="15"/>
      <c r="I826" s="15"/>
      <c r="J826" s="16">
        <f>OR(F826&lt;&gt;0,G826&lt;&gt;0,H826&lt;&gt;0,I826&lt;&gt;0)*(F826 + (F826 = 0))*(G826 + (G826 = 0))*(H826 + (H826 = 0))*(I826 + (I826 = 0))</f>
        <v>0</v>
      </c>
      <c r="K826" s="11"/>
      <c r="L826" s="11"/>
      <c r="M826" s="11"/>
      <c r="N826" s="11"/>
    </row>
    <row r="827" spans="1:14" x14ac:dyDescent="0.3">
      <c r="A827" s="11"/>
      <c r="B827" s="11"/>
      <c r="C827" s="11"/>
      <c r="D827" s="30"/>
      <c r="E827" s="11"/>
      <c r="F827" s="11"/>
      <c r="G827" s="11"/>
      <c r="H827" s="11"/>
      <c r="I827" s="11"/>
      <c r="J827" s="17" t="s">
        <v>523</v>
      </c>
      <c r="K827" s="18">
        <f>SUM(J825:J826)</f>
        <v>6.91</v>
      </c>
      <c r="L827" s="19">
        <v>149.52000000000001</v>
      </c>
      <c r="M827" s="34">
        <f>ROUND(L827*1.06,2)</f>
        <v>158.49</v>
      </c>
      <c r="N827" s="18">
        <f>ROUND(K827*M827,2)</f>
        <v>1095.17</v>
      </c>
    </row>
    <row r="828" spans="1:14" ht="1.05" customHeight="1" x14ac:dyDescent="0.3">
      <c r="A828" s="20"/>
      <c r="B828" s="20"/>
      <c r="C828" s="20"/>
      <c r="D828" s="31"/>
      <c r="E828" s="20"/>
      <c r="F828" s="20"/>
      <c r="G828" s="20"/>
      <c r="H828" s="20"/>
      <c r="I828" s="20"/>
      <c r="J828" s="20"/>
      <c r="K828" s="20"/>
      <c r="L828" s="20"/>
      <c r="M828" s="20"/>
      <c r="N828" s="20"/>
    </row>
    <row r="829" spans="1:14" ht="21.6" x14ac:dyDescent="0.3">
      <c r="A829" s="9" t="s">
        <v>190</v>
      </c>
      <c r="B829" s="10" t="s">
        <v>19</v>
      </c>
      <c r="C829" s="10" t="s">
        <v>191</v>
      </c>
      <c r="D829" s="13" t="s">
        <v>192</v>
      </c>
      <c r="E829" s="11"/>
      <c r="F829" s="11"/>
      <c r="G829" s="11"/>
      <c r="H829" s="11"/>
      <c r="I829" s="11"/>
      <c r="J829" s="11"/>
      <c r="K829" s="12">
        <f>K833</f>
        <v>462.24</v>
      </c>
      <c r="L829" s="12">
        <f>L833</f>
        <v>1.82</v>
      </c>
      <c r="M829" s="34">
        <f>ROUND(L829*1.06,2)</f>
        <v>1.93</v>
      </c>
      <c r="N829" s="12">
        <f>N833</f>
        <v>892.12</v>
      </c>
    </row>
    <row r="830" spans="1:14" ht="32.4" x14ac:dyDescent="0.3">
      <c r="A830" s="11"/>
      <c r="B830" s="11"/>
      <c r="C830" s="11"/>
      <c r="D830" s="13" t="s">
        <v>193</v>
      </c>
      <c r="E830" s="11"/>
      <c r="F830" s="11"/>
      <c r="G830" s="11"/>
      <c r="H830" s="11"/>
      <c r="I830" s="11"/>
      <c r="J830" s="11"/>
      <c r="K830" s="11"/>
      <c r="L830" s="11"/>
      <c r="M830" s="11"/>
      <c r="N830" s="11"/>
    </row>
    <row r="831" spans="1:14" x14ac:dyDescent="0.3">
      <c r="A831" s="11"/>
      <c r="B831" s="11"/>
      <c r="C831" s="11"/>
      <c r="D831" s="30"/>
      <c r="E831" s="10" t="s">
        <v>590</v>
      </c>
      <c r="F831" s="14">
        <v>60</v>
      </c>
      <c r="G831" s="15">
        <v>1.2</v>
      </c>
      <c r="H831" s="15">
        <v>1.2</v>
      </c>
      <c r="I831" s="15">
        <v>4.8</v>
      </c>
      <c r="J831" s="16">
        <f>OR(F831&lt;&gt;0,G831&lt;&gt;0,H831&lt;&gt;0,I831&lt;&gt;0)*(F831 + (F831 = 0))*(G831 + (G831 = 0))*(H831 + (H831 = 0))*(I831 + (I831 = 0))</f>
        <v>414.72</v>
      </c>
      <c r="K831" s="11"/>
      <c r="L831" s="11"/>
      <c r="M831" s="11"/>
      <c r="N831" s="11"/>
    </row>
    <row r="832" spans="1:14" x14ac:dyDescent="0.3">
      <c r="A832" s="11"/>
      <c r="B832" s="11"/>
      <c r="C832" s="11"/>
      <c r="D832" s="30"/>
      <c r="E832" s="10" t="s">
        <v>524</v>
      </c>
      <c r="F832" s="14">
        <v>0.15</v>
      </c>
      <c r="G832" s="15">
        <v>316.8</v>
      </c>
      <c r="H832" s="15">
        <v>0</v>
      </c>
      <c r="I832" s="15">
        <v>0</v>
      </c>
      <c r="J832" s="16">
        <f>OR(F832&lt;&gt;0,G832&lt;&gt;0,H832&lt;&gt;0,I832&lt;&gt;0)*(F832 + (F832 = 0))*(G832 + (G832 = 0))*(H832 + (H832 = 0))*(I832 + (I832 = 0))</f>
        <v>47.52</v>
      </c>
      <c r="K832" s="11"/>
      <c r="L832" s="11"/>
      <c r="M832" s="11"/>
      <c r="N832" s="11"/>
    </row>
    <row r="833" spans="1:14" x14ac:dyDescent="0.3">
      <c r="A833" s="11"/>
      <c r="B833" s="11"/>
      <c r="C833" s="11"/>
      <c r="D833" s="30"/>
      <c r="E833" s="11"/>
      <c r="F833" s="11"/>
      <c r="G833" s="11"/>
      <c r="H833" s="11"/>
      <c r="I833" s="11"/>
      <c r="J833" s="17" t="s">
        <v>198</v>
      </c>
      <c r="K833" s="18">
        <f>SUM(J831:J832)</f>
        <v>462.24</v>
      </c>
      <c r="L833" s="19">
        <v>1.82</v>
      </c>
      <c r="M833" s="34">
        <f>ROUND(L833*1.06,2)</f>
        <v>1.93</v>
      </c>
      <c r="N833" s="18">
        <f>ROUND(K833*M833,2)</f>
        <v>892.12</v>
      </c>
    </row>
    <row r="834" spans="1:14" ht="1.05" customHeight="1" x14ac:dyDescent="0.3">
      <c r="A834" s="20"/>
      <c r="B834" s="20"/>
      <c r="C834" s="20"/>
      <c r="D834" s="31"/>
      <c r="E834" s="20"/>
      <c r="F834" s="20"/>
      <c r="G834" s="20"/>
      <c r="H834" s="20"/>
      <c r="I834" s="20"/>
      <c r="J834" s="20"/>
      <c r="K834" s="20"/>
      <c r="L834" s="20"/>
      <c r="M834" s="20"/>
      <c r="N834" s="20"/>
    </row>
    <row r="835" spans="1:14" x14ac:dyDescent="0.3">
      <c r="A835" s="9" t="s">
        <v>591</v>
      </c>
      <c r="B835" s="10" t="s">
        <v>19</v>
      </c>
      <c r="C835" s="10" t="s">
        <v>104</v>
      </c>
      <c r="D835" s="13" t="s">
        <v>592</v>
      </c>
      <c r="E835" s="11"/>
      <c r="F835" s="11"/>
      <c r="G835" s="11"/>
      <c r="H835" s="11"/>
      <c r="I835" s="11"/>
      <c r="J835" s="11"/>
      <c r="K835" s="12">
        <f>K838</f>
        <v>2</v>
      </c>
      <c r="L835" s="12">
        <f>L838</f>
        <v>162.93</v>
      </c>
      <c r="M835" s="34">
        <f>ROUND(L835*1.06,2)</f>
        <v>172.71</v>
      </c>
      <c r="N835" s="12">
        <f>N838</f>
        <v>345.42</v>
      </c>
    </row>
    <row r="836" spans="1:14" ht="21.6" x14ac:dyDescent="0.3">
      <c r="A836" s="11"/>
      <c r="B836" s="11"/>
      <c r="C836" s="11"/>
      <c r="D836" s="13" t="s">
        <v>593</v>
      </c>
      <c r="E836" s="11"/>
      <c r="F836" s="11"/>
      <c r="G836" s="11"/>
      <c r="H836" s="11"/>
      <c r="I836" s="11"/>
      <c r="J836" s="11"/>
      <c r="K836" s="11"/>
      <c r="L836" s="11"/>
      <c r="M836" s="11"/>
      <c r="N836" s="11"/>
    </row>
    <row r="837" spans="1:14" x14ac:dyDescent="0.3">
      <c r="A837" s="11"/>
      <c r="B837" s="11"/>
      <c r="C837" s="11"/>
      <c r="D837" s="30"/>
      <c r="E837" s="10" t="s">
        <v>16</v>
      </c>
      <c r="F837" s="14">
        <v>2</v>
      </c>
      <c r="G837" s="15">
        <v>0</v>
      </c>
      <c r="H837" s="15">
        <v>0</v>
      </c>
      <c r="I837" s="15">
        <v>0</v>
      </c>
      <c r="J837" s="16">
        <f>OR(F837&lt;&gt;0,G837&lt;&gt;0,H837&lt;&gt;0,I837&lt;&gt;0)*(F837 + (F837 = 0))*(G837 + (G837 = 0))*(H837 + (H837 = 0))*(I837 + (I837 = 0))</f>
        <v>2</v>
      </c>
      <c r="K837" s="11"/>
      <c r="L837" s="11"/>
      <c r="M837" s="11"/>
      <c r="N837" s="11"/>
    </row>
    <row r="838" spans="1:14" x14ac:dyDescent="0.3">
      <c r="A838" s="11"/>
      <c r="B838" s="11"/>
      <c r="C838" s="11"/>
      <c r="D838" s="30"/>
      <c r="E838" s="11"/>
      <c r="F838" s="11"/>
      <c r="G838" s="11"/>
      <c r="H838" s="11"/>
      <c r="I838" s="11"/>
      <c r="J838" s="17" t="s">
        <v>594</v>
      </c>
      <c r="K838" s="18">
        <f>J837</f>
        <v>2</v>
      </c>
      <c r="L838" s="19">
        <v>162.93</v>
      </c>
      <c r="M838" s="34">
        <f>ROUND(L838*1.06,2)</f>
        <v>172.71</v>
      </c>
      <c r="N838" s="18">
        <f>ROUND(K838*M838,2)</f>
        <v>345.42</v>
      </c>
    </row>
    <row r="839" spans="1:14" ht="1.05" customHeight="1" x14ac:dyDescent="0.3">
      <c r="A839" s="20"/>
      <c r="B839" s="20"/>
      <c r="C839" s="20"/>
      <c r="D839" s="31"/>
      <c r="E839" s="20"/>
      <c r="F839" s="20"/>
      <c r="G839" s="20"/>
      <c r="H839" s="20"/>
      <c r="I839" s="20"/>
      <c r="J839" s="20"/>
      <c r="K839" s="20"/>
      <c r="L839" s="20"/>
      <c r="M839" s="20"/>
      <c r="N839" s="20"/>
    </row>
    <row r="840" spans="1:14" x14ac:dyDescent="0.3">
      <c r="A840" s="9" t="s">
        <v>595</v>
      </c>
      <c r="B840" s="10" t="s">
        <v>19</v>
      </c>
      <c r="C840" s="10" t="s">
        <v>20</v>
      </c>
      <c r="D840" s="13" t="s">
        <v>596</v>
      </c>
      <c r="E840" s="11"/>
      <c r="F840" s="11"/>
      <c r="G840" s="11"/>
      <c r="H840" s="11"/>
      <c r="I840" s="11"/>
      <c r="J840" s="11"/>
      <c r="K840" s="12">
        <f>K843</f>
        <v>1</v>
      </c>
      <c r="L840" s="12">
        <f>L843</f>
        <v>162.12</v>
      </c>
      <c r="M840" s="34">
        <f>ROUND(L840*1.06,2)</f>
        <v>171.85</v>
      </c>
      <c r="N840" s="12">
        <f>N843</f>
        <v>171.85</v>
      </c>
    </row>
    <row r="841" spans="1:14" ht="108" x14ac:dyDescent="0.3">
      <c r="A841" s="11"/>
      <c r="B841" s="11"/>
      <c r="C841" s="11"/>
      <c r="D841" s="13" t="s">
        <v>597</v>
      </c>
      <c r="E841" s="11"/>
      <c r="F841" s="11"/>
      <c r="G841" s="11"/>
      <c r="H841" s="11"/>
      <c r="I841" s="11"/>
      <c r="J841" s="11"/>
      <c r="K841" s="11"/>
      <c r="L841" s="11"/>
      <c r="M841" s="34">
        <f>ROUND(L841*1.06,2)</f>
        <v>0</v>
      </c>
      <c r="N841" s="11"/>
    </row>
    <row r="842" spans="1:14" x14ac:dyDescent="0.3">
      <c r="A842" s="11"/>
      <c r="B842" s="11"/>
      <c r="C842" s="11"/>
      <c r="D842" s="30"/>
      <c r="E842" s="10" t="s">
        <v>16</v>
      </c>
      <c r="F842" s="14">
        <v>1</v>
      </c>
      <c r="G842" s="15">
        <v>0</v>
      </c>
      <c r="H842" s="15">
        <v>0</v>
      </c>
      <c r="I842" s="15">
        <v>0</v>
      </c>
      <c r="J842" s="16">
        <f>OR(F842&lt;&gt;0,G842&lt;&gt;0,H842&lt;&gt;0,I842&lt;&gt;0)*(F842 + (F842 = 0))*(G842 + (G842 = 0))*(H842 + (H842 = 0))*(I842 + (I842 = 0))</f>
        <v>1</v>
      </c>
      <c r="K842" s="11"/>
      <c r="L842" s="11"/>
      <c r="M842" s="11"/>
      <c r="N842" s="11"/>
    </row>
    <row r="843" spans="1:14" x14ac:dyDescent="0.3">
      <c r="A843" s="11"/>
      <c r="B843" s="11"/>
      <c r="C843" s="11"/>
      <c r="D843" s="30"/>
      <c r="E843" s="11"/>
      <c r="F843" s="11"/>
      <c r="G843" s="11"/>
      <c r="H843" s="11"/>
      <c r="I843" s="11"/>
      <c r="J843" s="17" t="s">
        <v>598</v>
      </c>
      <c r="K843" s="18">
        <f>J842</f>
        <v>1</v>
      </c>
      <c r="L843" s="19">
        <v>162.12</v>
      </c>
      <c r="M843" s="34">
        <f>ROUND(L843*1.06,2)</f>
        <v>171.85</v>
      </c>
      <c r="N843" s="18">
        <f>ROUND(K843*M843,2)</f>
        <v>171.85</v>
      </c>
    </row>
    <row r="844" spans="1:14" ht="1.05" customHeight="1" x14ac:dyDescent="0.3">
      <c r="A844" s="20"/>
      <c r="B844" s="20"/>
      <c r="C844" s="20"/>
      <c r="D844" s="31"/>
      <c r="E844" s="20"/>
      <c r="F844" s="20"/>
      <c r="G844" s="20"/>
      <c r="H844" s="20"/>
      <c r="I844" s="20"/>
      <c r="J844" s="20"/>
      <c r="K844" s="20"/>
      <c r="L844" s="20"/>
      <c r="M844" s="20"/>
      <c r="N844" s="20"/>
    </row>
    <row r="845" spans="1:14" ht="21.6" x14ac:dyDescent="0.3">
      <c r="A845" s="9" t="s">
        <v>599</v>
      </c>
      <c r="B845" s="10" t="s">
        <v>19</v>
      </c>
      <c r="C845" s="10" t="s">
        <v>20</v>
      </c>
      <c r="D845" s="13" t="s">
        <v>600</v>
      </c>
      <c r="E845" s="11"/>
      <c r="F845" s="11"/>
      <c r="G845" s="11"/>
      <c r="H845" s="11"/>
      <c r="I845" s="11"/>
      <c r="J845" s="11"/>
      <c r="K845" s="12">
        <f>K848</f>
        <v>1</v>
      </c>
      <c r="L845" s="12">
        <f>L848</f>
        <v>1002.09</v>
      </c>
      <c r="M845" s="34">
        <f>ROUND(L845*1.06,2)</f>
        <v>1062.22</v>
      </c>
      <c r="N845" s="12">
        <f>N848</f>
        <v>1062.22</v>
      </c>
    </row>
    <row r="846" spans="1:14" ht="86.4" x14ac:dyDescent="0.3">
      <c r="A846" s="11"/>
      <c r="B846" s="11"/>
      <c r="C846" s="11"/>
      <c r="D846" s="13" t="s">
        <v>601</v>
      </c>
      <c r="E846" s="11"/>
      <c r="F846" s="11"/>
      <c r="G846" s="11"/>
      <c r="H846" s="11"/>
      <c r="I846" s="11"/>
      <c r="J846" s="11"/>
      <c r="K846" s="11"/>
      <c r="L846" s="11"/>
      <c r="M846" s="11"/>
      <c r="N846" s="11"/>
    </row>
    <row r="847" spans="1:14" x14ac:dyDescent="0.3">
      <c r="A847" s="11"/>
      <c r="B847" s="11"/>
      <c r="C847" s="11"/>
      <c r="D847" s="30"/>
      <c r="E847" s="10" t="s">
        <v>602</v>
      </c>
      <c r="F847" s="14">
        <v>1</v>
      </c>
      <c r="G847" s="19">
        <v>0</v>
      </c>
      <c r="H847" s="19">
        <v>0</v>
      </c>
      <c r="I847" s="19">
        <v>0</v>
      </c>
      <c r="J847" s="12">
        <f>OR(F847&lt;&gt;0,G847&lt;&gt;0,H847&lt;&gt;0,I847&lt;&gt;0)*(F847 + (F847 = 0))*(G847 + (G847 = 0))*(H847 + (H847 = 0))*(I847 + (I847 = 0))</f>
        <v>1</v>
      </c>
      <c r="K847" s="11"/>
      <c r="L847" s="11"/>
      <c r="M847" s="11"/>
      <c r="N847" s="11"/>
    </row>
    <row r="848" spans="1:14" x14ac:dyDescent="0.3">
      <c r="A848" s="11"/>
      <c r="B848" s="11"/>
      <c r="C848" s="11"/>
      <c r="D848" s="30"/>
      <c r="E848" s="11"/>
      <c r="F848" s="11"/>
      <c r="G848" s="11"/>
      <c r="H848" s="11"/>
      <c r="I848" s="11"/>
      <c r="J848" s="17" t="s">
        <v>603</v>
      </c>
      <c r="K848" s="18">
        <f>J847*1</f>
        <v>1</v>
      </c>
      <c r="L848" s="19">
        <v>1002.09</v>
      </c>
      <c r="M848" s="34">
        <f>ROUND(L848*1.06,2)</f>
        <v>1062.22</v>
      </c>
      <c r="N848" s="18">
        <f>ROUND(K848*M848,2)</f>
        <v>1062.22</v>
      </c>
    </row>
    <row r="849" spans="1:14" ht="1.05" customHeight="1" x14ac:dyDescent="0.3">
      <c r="A849" s="20"/>
      <c r="B849" s="20"/>
      <c r="C849" s="20"/>
      <c r="D849" s="31"/>
      <c r="E849" s="20"/>
      <c r="F849" s="20"/>
      <c r="G849" s="20"/>
      <c r="H849" s="20"/>
      <c r="I849" s="20"/>
      <c r="J849" s="20"/>
      <c r="K849" s="20"/>
      <c r="L849" s="20"/>
      <c r="M849" s="20"/>
      <c r="N849" s="20"/>
    </row>
    <row r="850" spans="1:14" x14ac:dyDescent="0.3">
      <c r="A850" s="11"/>
      <c r="B850" s="11"/>
      <c r="C850" s="11"/>
      <c r="D850" s="30"/>
      <c r="E850" s="11"/>
      <c r="F850" s="11"/>
      <c r="G850" s="11"/>
      <c r="H850" s="11"/>
      <c r="I850" s="11"/>
      <c r="J850" s="17" t="s">
        <v>604</v>
      </c>
      <c r="K850" s="19">
        <v>1</v>
      </c>
      <c r="M850" s="18">
        <f>N749+N755+N761+N766+N771+N776+N781+N786+N791+N796+N798+N803+N812+N817+N823+N829+N835+N840+N845</f>
        <v>10563.19</v>
      </c>
      <c r="N850" s="18">
        <f>ROUND(K850*M850,2)</f>
        <v>10563.19</v>
      </c>
    </row>
    <row r="851" spans="1:14" ht="1.05" customHeight="1" x14ac:dyDescent="0.3">
      <c r="A851" s="20"/>
      <c r="B851" s="20"/>
      <c r="C851" s="20"/>
      <c r="D851" s="31"/>
      <c r="E851" s="20"/>
      <c r="F851" s="20"/>
      <c r="G851" s="20"/>
      <c r="H851" s="20"/>
      <c r="I851" s="20"/>
      <c r="J851" s="20"/>
      <c r="K851" s="20"/>
      <c r="L851" s="20"/>
      <c r="M851" s="20"/>
      <c r="N851" s="20"/>
    </row>
    <row r="852" spans="1:14" x14ac:dyDescent="0.3">
      <c r="A852" s="25" t="s">
        <v>605</v>
      </c>
      <c r="B852" s="25" t="s">
        <v>15</v>
      </c>
      <c r="C852" s="25" t="s">
        <v>16</v>
      </c>
      <c r="D852" s="33" t="s">
        <v>606</v>
      </c>
      <c r="E852" s="26"/>
      <c r="F852" s="26"/>
      <c r="G852" s="26"/>
      <c r="H852" s="26"/>
      <c r="I852" s="26"/>
      <c r="J852" s="26"/>
      <c r="K852" s="27">
        <f>K884</f>
        <v>1</v>
      </c>
      <c r="M852" s="27">
        <f>M884</f>
        <v>4039.13</v>
      </c>
      <c r="N852" s="27">
        <f>N884</f>
        <v>4039.13</v>
      </c>
    </row>
    <row r="853" spans="1:14" ht="21.6" x14ac:dyDescent="0.3">
      <c r="A853" s="9" t="s">
        <v>432</v>
      </c>
      <c r="B853" s="10" t="s">
        <v>19</v>
      </c>
      <c r="C853" s="10" t="s">
        <v>45</v>
      </c>
      <c r="D853" s="13" t="s">
        <v>433</v>
      </c>
      <c r="E853" s="11"/>
      <c r="F853" s="11"/>
      <c r="G853" s="11"/>
      <c r="H853" s="11"/>
      <c r="I853" s="11"/>
      <c r="J853" s="11"/>
      <c r="K853" s="12">
        <f>K856</f>
        <v>1</v>
      </c>
      <c r="L853" s="12">
        <f>L856</f>
        <v>45.3</v>
      </c>
      <c r="M853" s="34">
        <f>ROUND(L853*1.06,2)</f>
        <v>48.02</v>
      </c>
      <c r="N853" s="12">
        <f>N856</f>
        <v>48.02</v>
      </c>
    </row>
    <row r="854" spans="1:14" ht="21.6" x14ac:dyDescent="0.3">
      <c r="A854" s="11"/>
      <c r="B854" s="11"/>
      <c r="C854" s="11"/>
      <c r="D854" s="13" t="s">
        <v>434</v>
      </c>
      <c r="E854" s="11"/>
      <c r="F854" s="11"/>
      <c r="G854" s="11"/>
      <c r="H854" s="11"/>
      <c r="I854" s="11"/>
      <c r="J854" s="11"/>
      <c r="K854" s="11"/>
      <c r="L854" s="11"/>
      <c r="M854" s="11"/>
      <c r="N854" s="11"/>
    </row>
    <row r="855" spans="1:14" x14ac:dyDescent="0.3">
      <c r="A855" s="11"/>
      <c r="B855" s="11"/>
      <c r="C855" s="11"/>
      <c r="D855" s="30"/>
      <c r="E855" s="10" t="s">
        <v>607</v>
      </c>
      <c r="F855" s="14">
        <v>1</v>
      </c>
      <c r="G855" s="15">
        <v>1</v>
      </c>
      <c r="H855" s="15">
        <v>0</v>
      </c>
      <c r="I855" s="15">
        <v>0</v>
      </c>
      <c r="J855" s="16">
        <f>OR(F855&lt;&gt;0,G855&lt;&gt;0,H855&lt;&gt;0,I855&lt;&gt;0)*(F855 + (F855 = 0))*(G855 + (G855 = 0))*(H855 + (H855 = 0))*(I855 + (I855 = 0))</f>
        <v>1</v>
      </c>
      <c r="K855" s="11"/>
      <c r="L855" s="11"/>
      <c r="M855" s="11"/>
      <c r="N855" s="11"/>
    </row>
    <row r="856" spans="1:14" x14ac:dyDescent="0.3">
      <c r="A856" s="11"/>
      <c r="B856" s="11"/>
      <c r="C856" s="11"/>
      <c r="D856" s="30"/>
      <c r="E856" s="11"/>
      <c r="F856" s="11"/>
      <c r="G856" s="11"/>
      <c r="H856" s="11"/>
      <c r="I856" s="11"/>
      <c r="J856" s="17" t="s">
        <v>436</v>
      </c>
      <c r="K856" s="18">
        <f>J855</f>
        <v>1</v>
      </c>
      <c r="L856" s="19">
        <v>45.3</v>
      </c>
      <c r="M856" s="34">
        <f>ROUND(L856*1.06,2)</f>
        <v>48.02</v>
      </c>
      <c r="N856" s="18">
        <f>ROUND(K856*M856,2)</f>
        <v>48.02</v>
      </c>
    </row>
    <row r="857" spans="1:14" ht="1.05" customHeight="1" x14ac:dyDescent="0.3">
      <c r="A857" s="20"/>
      <c r="B857" s="20"/>
      <c r="C857" s="20"/>
      <c r="D857" s="31"/>
      <c r="E857" s="20"/>
      <c r="F857" s="20"/>
      <c r="G857" s="20"/>
      <c r="H857" s="20"/>
      <c r="I857" s="20"/>
      <c r="J857" s="20"/>
      <c r="K857" s="20"/>
      <c r="L857" s="20"/>
      <c r="M857" s="20"/>
      <c r="N857" s="20"/>
    </row>
    <row r="858" spans="1:14" x14ac:dyDescent="0.3">
      <c r="A858" s="9" t="s">
        <v>608</v>
      </c>
      <c r="B858" s="10" t="s">
        <v>19</v>
      </c>
      <c r="C858" s="10" t="s">
        <v>53</v>
      </c>
      <c r="D858" s="13" t="s">
        <v>413</v>
      </c>
      <c r="E858" s="11"/>
      <c r="F858" s="11"/>
      <c r="G858" s="11"/>
      <c r="H858" s="11"/>
      <c r="I858" s="11"/>
      <c r="J858" s="11"/>
      <c r="K858" s="12">
        <f>K862</f>
        <v>15</v>
      </c>
      <c r="L858" s="12">
        <f>L862</f>
        <v>18.98</v>
      </c>
      <c r="M858" s="34">
        <f>ROUND(L858*1.06,2)</f>
        <v>20.12</v>
      </c>
      <c r="N858" s="12">
        <f>N862</f>
        <v>301.8</v>
      </c>
    </row>
    <row r="859" spans="1:14" ht="54" x14ac:dyDescent="0.3">
      <c r="A859" s="11"/>
      <c r="B859" s="11"/>
      <c r="C859" s="11"/>
      <c r="D859" s="13" t="s">
        <v>609</v>
      </c>
      <c r="E859" s="11"/>
      <c r="F859" s="11"/>
      <c r="G859" s="11"/>
      <c r="H859" s="11"/>
      <c r="I859" s="11"/>
      <c r="J859" s="11"/>
      <c r="K859" s="11"/>
      <c r="L859" s="11"/>
      <c r="M859" s="34">
        <f>ROUND(L859*1.06,2)</f>
        <v>0</v>
      </c>
      <c r="N859" s="11"/>
    </row>
    <row r="860" spans="1:14" x14ac:dyDescent="0.3">
      <c r="A860" s="11"/>
      <c r="B860" s="11"/>
      <c r="C860" s="11"/>
      <c r="D860" s="30"/>
      <c r="E860" s="10" t="s">
        <v>610</v>
      </c>
      <c r="F860" s="14"/>
      <c r="G860" s="15"/>
      <c r="H860" s="15"/>
      <c r="I860" s="15"/>
      <c r="J860" s="16">
        <f>OR(F860&lt;&gt;0,G860&lt;&gt;0,H860&lt;&gt;0,I860&lt;&gt;0)*(F860 + (F860 = 0))*(G860 + (G860 = 0))*(H860 + (H860 = 0))*(I860 + (I860 = 0))</f>
        <v>0</v>
      </c>
      <c r="K860" s="11"/>
      <c r="L860" s="11"/>
      <c r="M860" s="11"/>
      <c r="N860" s="11"/>
    </row>
    <row r="861" spans="1:14" x14ac:dyDescent="0.3">
      <c r="A861" s="11"/>
      <c r="B861" s="11"/>
      <c r="C861" s="11"/>
      <c r="D861" s="30"/>
      <c r="E861" s="10" t="s">
        <v>611</v>
      </c>
      <c r="F861" s="14">
        <v>0</v>
      </c>
      <c r="G861" s="15">
        <v>15</v>
      </c>
      <c r="H861" s="15">
        <v>0</v>
      </c>
      <c r="I861" s="15">
        <v>0</v>
      </c>
      <c r="J861" s="16">
        <f>OR(F861&lt;&gt;0,G861&lt;&gt;0,H861&lt;&gt;0,I861&lt;&gt;0)*(F861 + (F861 = 0))*(G861 + (G861 = 0))*(H861 + (H861 = 0))*(I861 + (I861 = 0))</f>
        <v>15</v>
      </c>
      <c r="K861" s="11"/>
      <c r="L861" s="11"/>
      <c r="M861" s="11"/>
      <c r="N861" s="11"/>
    </row>
    <row r="862" spans="1:14" x14ac:dyDescent="0.3">
      <c r="A862" s="11"/>
      <c r="B862" s="11"/>
      <c r="C862" s="11"/>
      <c r="D862" s="30"/>
      <c r="E862" s="11"/>
      <c r="F862" s="11"/>
      <c r="G862" s="11"/>
      <c r="H862" s="11"/>
      <c r="I862" s="11"/>
      <c r="J862" s="17" t="s">
        <v>612</v>
      </c>
      <c r="K862" s="18">
        <f>SUM(J860:J861)*1</f>
        <v>15</v>
      </c>
      <c r="L862" s="19">
        <v>18.98</v>
      </c>
      <c r="M862" s="34">
        <f>ROUND(L862*1.06,2)</f>
        <v>20.12</v>
      </c>
      <c r="N862" s="18">
        <f>ROUND(K862*M862,2)</f>
        <v>301.8</v>
      </c>
    </row>
    <row r="863" spans="1:14" ht="1.05" customHeight="1" x14ac:dyDescent="0.3">
      <c r="A863" s="20"/>
      <c r="B863" s="20"/>
      <c r="C863" s="20"/>
      <c r="D863" s="31"/>
      <c r="E863" s="20"/>
      <c r="F863" s="20"/>
      <c r="G863" s="20"/>
      <c r="H863" s="20"/>
      <c r="I863" s="20"/>
      <c r="J863" s="20"/>
      <c r="K863" s="20"/>
      <c r="L863" s="20"/>
      <c r="M863" s="20"/>
      <c r="N863" s="20"/>
    </row>
    <row r="864" spans="1:14" x14ac:dyDescent="0.3">
      <c r="A864" s="9" t="s">
        <v>613</v>
      </c>
      <c r="B864" s="10" t="s">
        <v>19</v>
      </c>
      <c r="C864" s="10" t="s">
        <v>53</v>
      </c>
      <c r="D864" s="13" t="s">
        <v>614</v>
      </c>
      <c r="E864" s="11"/>
      <c r="F864" s="11"/>
      <c r="G864" s="11"/>
      <c r="H864" s="11"/>
      <c r="I864" s="11"/>
      <c r="J864" s="11"/>
      <c r="K864" s="12">
        <f>K867</f>
        <v>38</v>
      </c>
      <c r="L864" s="12">
        <f>L867</f>
        <v>66.69</v>
      </c>
      <c r="M864" s="34">
        <f>ROUND(L864*1.06,2)</f>
        <v>70.69</v>
      </c>
      <c r="N864" s="12">
        <f>N867</f>
        <v>2686.22</v>
      </c>
    </row>
    <row r="865" spans="1:14" ht="86.4" x14ac:dyDescent="0.3">
      <c r="A865" s="11"/>
      <c r="B865" s="11"/>
      <c r="C865" s="11"/>
      <c r="D865" s="13" t="s">
        <v>615</v>
      </c>
      <c r="E865" s="11"/>
      <c r="F865" s="11"/>
      <c r="G865" s="11"/>
      <c r="H865" s="11"/>
      <c r="I865" s="11"/>
      <c r="J865" s="11"/>
      <c r="K865" s="11"/>
      <c r="L865" s="11"/>
      <c r="M865" s="11"/>
      <c r="N865" s="11"/>
    </row>
    <row r="866" spans="1:14" x14ac:dyDescent="0.3">
      <c r="A866" s="11"/>
      <c r="B866" s="11"/>
      <c r="C866" s="11"/>
      <c r="D866" s="30"/>
      <c r="E866" s="10" t="s">
        <v>616</v>
      </c>
      <c r="F866" s="14">
        <v>38</v>
      </c>
      <c r="G866" s="15">
        <v>0</v>
      </c>
      <c r="H866" s="15">
        <v>0</v>
      </c>
      <c r="I866" s="15">
        <v>0</v>
      </c>
      <c r="J866" s="16">
        <f>OR(F866&lt;&gt;0,G866&lt;&gt;0,H866&lt;&gt;0,I866&lt;&gt;0)*(F866 + (F866 = 0))*(G866 + (G866 = 0))*(H866 + (H866 = 0))*(I866 + (I866 = 0))</f>
        <v>38</v>
      </c>
      <c r="K866" s="11"/>
      <c r="L866" s="11"/>
      <c r="M866" s="11"/>
      <c r="N866" s="11"/>
    </row>
    <row r="867" spans="1:14" x14ac:dyDescent="0.3">
      <c r="A867" s="11"/>
      <c r="B867" s="11"/>
      <c r="C867" s="11"/>
      <c r="D867" s="30"/>
      <c r="E867" s="11"/>
      <c r="F867" s="11"/>
      <c r="G867" s="11"/>
      <c r="H867" s="11"/>
      <c r="I867" s="11"/>
      <c r="J867" s="17" t="s">
        <v>617</v>
      </c>
      <c r="K867" s="18">
        <f>J866</f>
        <v>38</v>
      </c>
      <c r="L867" s="19">
        <v>66.69</v>
      </c>
      <c r="M867" s="34">
        <f>ROUND(L867*1.06,2)</f>
        <v>70.69</v>
      </c>
      <c r="N867" s="18">
        <f>ROUND(K867*M867,2)</f>
        <v>2686.22</v>
      </c>
    </row>
    <row r="868" spans="1:14" ht="1.05" customHeight="1" x14ac:dyDescent="0.3">
      <c r="A868" s="20"/>
      <c r="B868" s="20"/>
      <c r="C868" s="20"/>
      <c r="D868" s="31"/>
      <c r="E868" s="20"/>
      <c r="F868" s="20"/>
      <c r="G868" s="20"/>
      <c r="H868" s="20"/>
      <c r="I868" s="20"/>
      <c r="J868" s="20"/>
      <c r="K868" s="20"/>
      <c r="L868" s="20"/>
      <c r="M868" s="20"/>
      <c r="N868" s="20"/>
    </row>
    <row r="869" spans="1:14" x14ac:dyDescent="0.3">
      <c r="A869" s="9" t="s">
        <v>618</v>
      </c>
      <c r="B869" s="10" t="s">
        <v>19</v>
      </c>
      <c r="C869" s="10" t="s">
        <v>20</v>
      </c>
      <c r="D869" s="13" t="s">
        <v>619</v>
      </c>
      <c r="E869" s="11"/>
      <c r="F869" s="11"/>
      <c r="G869" s="11"/>
      <c r="H869" s="11"/>
      <c r="I869" s="11"/>
      <c r="J869" s="11"/>
      <c r="K869" s="12">
        <f>K872</f>
        <v>1</v>
      </c>
      <c r="L869" s="12">
        <f>L872</f>
        <v>370.34</v>
      </c>
      <c r="M869" s="34">
        <f>ROUND(L869*1.06,2)</f>
        <v>392.56</v>
      </c>
      <c r="N869" s="12">
        <f>N872</f>
        <v>392.56</v>
      </c>
    </row>
    <row r="870" spans="1:14" ht="54" x14ac:dyDescent="0.3">
      <c r="A870" s="11"/>
      <c r="B870" s="11"/>
      <c r="C870" s="11"/>
      <c r="D870" s="13" t="s">
        <v>620</v>
      </c>
      <c r="E870" s="11"/>
      <c r="F870" s="11"/>
      <c r="G870" s="11"/>
      <c r="H870" s="11"/>
      <c r="I870" s="11"/>
      <c r="J870" s="11"/>
      <c r="K870" s="11"/>
      <c r="L870" s="11"/>
      <c r="M870" s="11"/>
      <c r="N870" s="11"/>
    </row>
    <row r="871" spans="1:14" x14ac:dyDescent="0.3">
      <c r="A871" s="11"/>
      <c r="B871" s="11"/>
      <c r="C871" s="11"/>
      <c r="D871" s="30"/>
      <c r="E871" s="10" t="s">
        <v>621</v>
      </c>
      <c r="F871" s="14">
        <v>1</v>
      </c>
      <c r="G871" s="15">
        <v>0</v>
      </c>
      <c r="H871" s="15">
        <v>0</v>
      </c>
      <c r="I871" s="15">
        <v>0</v>
      </c>
      <c r="J871" s="16">
        <f>OR(F871&lt;&gt;0,G871&lt;&gt;0,H871&lt;&gt;0,I871&lt;&gt;0)*(F871 + (F871 = 0))*(G871 + (G871 = 0))*(H871 + (H871 = 0))*(I871 + (I871 = 0))</f>
        <v>1</v>
      </c>
      <c r="K871" s="11"/>
      <c r="L871" s="11"/>
      <c r="M871" s="11"/>
      <c r="N871" s="11"/>
    </row>
    <row r="872" spans="1:14" x14ac:dyDescent="0.3">
      <c r="A872" s="11"/>
      <c r="B872" s="11"/>
      <c r="C872" s="11"/>
      <c r="D872" s="30"/>
      <c r="E872" s="11"/>
      <c r="F872" s="11"/>
      <c r="G872" s="11"/>
      <c r="H872" s="11"/>
      <c r="I872" s="11"/>
      <c r="J872" s="17" t="s">
        <v>622</v>
      </c>
      <c r="K872" s="18">
        <f>J871</f>
        <v>1</v>
      </c>
      <c r="L872" s="19">
        <v>370.34</v>
      </c>
      <c r="M872" s="34">
        <f>ROUND(L872*1.06,2)</f>
        <v>392.56</v>
      </c>
      <c r="N872" s="18">
        <f>ROUND(K872*M872,2)</f>
        <v>392.56</v>
      </c>
    </row>
    <row r="873" spans="1:14" ht="1.05" customHeight="1" x14ac:dyDescent="0.3">
      <c r="A873" s="20"/>
      <c r="B873" s="20"/>
      <c r="C873" s="20"/>
      <c r="D873" s="31"/>
      <c r="E873" s="20"/>
      <c r="F873" s="20"/>
      <c r="G873" s="20"/>
      <c r="H873" s="20"/>
      <c r="I873" s="20"/>
      <c r="J873" s="20"/>
      <c r="K873" s="20"/>
      <c r="L873" s="20"/>
      <c r="M873" s="20"/>
      <c r="N873" s="20"/>
    </row>
    <row r="874" spans="1:14" x14ac:dyDescent="0.3">
      <c r="A874" s="9" t="s">
        <v>623</v>
      </c>
      <c r="B874" s="10" t="s">
        <v>19</v>
      </c>
      <c r="C874" s="10" t="s">
        <v>20</v>
      </c>
      <c r="D874" s="13" t="s">
        <v>624</v>
      </c>
      <c r="E874" s="11"/>
      <c r="F874" s="11"/>
      <c r="G874" s="11"/>
      <c r="H874" s="11"/>
      <c r="I874" s="11"/>
      <c r="J874" s="11"/>
      <c r="K874" s="12">
        <f>K877</f>
        <v>2</v>
      </c>
      <c r="L874" s="12">
        <f>L877</f>
        <v>126.32</v>
      </c>
      <c r="M874" s="34">
        <f>ROUND(L874*1.06,2)</f>
        <v>133.9</v>
      </c>
      <c r="N874" s="12">
        <f>N877</f>
        <v>267.8</v>
      </c>
    </row>
    <row r="875" spans="1:14" ht="64.8" x14ac:dyDescent="0.3">
      <c r="A875" s="11"/>
      <c r="B875" s="11"/>
      <c r="C875" s="11"/>
      <c r="D875" s="13" t="s">
        <v>625</v>
      </c>
      <c r="E875" s="11"/>
      <c r="F875" s="11"/>
      <c r="G875" s="11"/>
      <c r="H875" s="11"/>
      <c r="I875" s="11"/>
      <c r="J875" s="11"/>
      <c r="K875" s="11"/>
      <c r="L875" s="11"/>
      <c r="M875" s="11"/>
      <c r="N875" s="11"/>
    </row>
    <row r="876" spans="1:14" x14ac:dyDescent="0.3">
      <c r="A876" s="11"/>
      <c r="B876" s="11"/>
      <c r="C876" s="11"/>
      <c r="D876" s="30"/>
      <c r="E876" s="10" t="s">
        <v>626</v>
      </c>
      <c r="F876" s="14">
        <v>2</v>
      </c>
      <c r="G876" s="15">
        <v>0</v>
      </c>
      <c r="H876" s="15">
        <v>0</v>
      </c>
      <c r="I876" s="15">
        <v>0</v>
      </c>
      <c r="J876" s="16">
        <f>OR(F876&lt;&gt;0,G876&lt;&gt;0,H876&lt;&gt;0,I876&lt;&gt;0)*(F876 + (F876 = 0))*(G876 + (G876 = 0))*(H876 + (H876 = 0))*(I876 + (I876 = 0))</f>
        <v>2</v>
      </c>
      <c r="K876" s="11"/>
      <c r="L876" s="11"/>
      <c r="M876" s="11"/>
      <c r="N876" s="11"/>
    </row>
    <row r="877" spans="1:14" x14ac:dyDescent="0.3">
      <c r="A877" s="11"/>
      <c r="B877" s="11"/>
      <c r="C877" s="11"/>
      <c r="D877" s="30"/>
      <c r="E877" s="11"/>
      <c r="F877" s="11"/>
      <c r="G877" s="11"/>
      <c r="H877" s="11"/>
      <c r="I877" s="11"/>
      <c r="J877" s="17" t="s">
        <v>627</v>
      </c>
      <c r="K877" s="18">
        <f>J876</f>
        <v>2</v>
      </c>
      <c r="L877" s="19">
        <v>126.32</v>
      </c>
      <c r="M877" s="34">
        <f>ROUND(L877*1.06,2)</f>
        <v>133.9</v>
      </c>
      <c r="N877" s="18">
        <f>ROUND(K877*M877,2)</f>
        <v>267.8</v>
      </c>
    </row>
    <row r="878" spans="1:14" ht="1.05" customHeight="1" x14ac:dyDescent="0.3">
      <c r="A878" s="20"/>
      <c r="B878" s="20"/>
      <c r="C878" s="20"/>
      <c r="D878" s="31"/>
      <c r="E878" s="20"/>
      <c r="F878" s="20"/>
      <c r="G878" s="20"/>
      <c r="H878" s="20"/>
      <c r="I878" s="20"/>
      <c r="J878" s="20"/>
      <c r="K878" s="20"/>
      <c r="L878" s="20"/>
      <c r="M878" s="20"/>
      <c r="N878" s="20"/>
    </row>
    <row r="879" spans="1:14" x14ac:dyDescent="0.3">
      <c r="A879" s="9" t="s">
        <v>628</v>
      </c>
      <c r="B879" s="10" t="s">
        <v>19</v>
      </c>
      <c r="C879" s="10" t="s">
        <v>20</v>
      </c>
      <c r="D879" s="13" t="s">
        <v>629</v>
      </c>
      <c r="E879" s="11"/>
      <c r="F879" s="11"/>
      <c r="G879" s="11"/>
      <c r="H879" s="11"/>
      <c r="I879" s="11"/>
      <c r="J879" s="11"/>
      <c r="K879" s="12">
        <f>K882</f>
        <v>1</v>
      </c>
      <c r="L879" s="12">
        <f>L882</f>
        <v>323.33</v>
      </c>
      <c r="M879" s="34">
        <f>ROUND(L879*1.06,2)</f>
        <v>342.73</v>
      </c>
      <c r="N879" s="12">
        <f>N882</f>
        <v>342.73</v>
      </c>
    </row>
    <row r="880" spans="1:14" ht="97.2" x14ac:dyDescent="0.3">
      <c r="A880" s="11"/>
      <c r="B880" s="11"/>
      <c r="C880" s="11"/>
      <c r="D880" s="13" t="s">
        <v>630</v>
      </c>
      <c r="E880" s="11"/>
      <c r="F880" s="11"/>
      <c r="G880" s="11"/>
      <c r="H880" s="11"/>
      <c r="I880" s="11"/>
      <c r="J880" s="11"/>
      <c r="K880" s="11"/>
      <c r="L880" s="11"/>
      <c r="M880" s="11"/>
      <c r="N880" s="11"/>
    </row>
    <row r="881" spans="1:14" x14ac:dyDescent="0.3">
      <c r="A881" s="11"/>
      <c r="B881" s="11"/>
      <c r="C881" s="11"/>
      <c r="D881" s="30"/>
      <c r="E881" s="10" t="s">
        <v>631</v>
      </c>
      <c r="F881" s="14">
        <v>1</v>
      </c>
      <c r="G881" s="15">
        <v>0</v>
      </c>
      <c r="H881" s="15">
        <v>0</v>
      </c>
      <c r="I881" s="15">
        <v>0</v>
      </c>
      <c r="J881" s="16">
        <f>OR(F881&lt;&gt;0,G881&lt;&gt;0,H881&lt;&gt;0,I881&lt;&gt;0)*(F881 + (F881 = 0))*(G881 + (G881 = 0))*(H881 + (H881 = 0))*(I881 + (I881 = 0))</f>
        <v>1</v>
      </c>
      <c r="K881" s="11"/>
      <c r="L881" s="11"/>
      <c r="M881" s="11"/>
      <c r="N881" s="11"/>
    </row>
    <row r="882" spans="1:14" x14ac:dyDescent="0.3">
      <c r="A882" s="11"/>
      <c r="B882" s="11"/>
      <c r="C882" s="11"/>
      <c r="D882" s="30"/>
      <c r="E882" s="11"/>
      <c r="F882" s="11"/>
      <c r="G882" s="11"/>
      <c r="H882" s="11"/>
      <c r="I882" s="11"/>
      <c r="J882" s="17" t="s">
        <v>632</v>
      </c>
      <c r="K882" s="18">
        <f>J881</f>
        <v>1</v>
      </c>
      <c r="L882" s="19">
        <v>323.33</v>
      </c>
      <c r="M882" s="34">
        <f>ROUND(L882*1.06,2)</f>
        <v>342.73</v>
      </c>
      <c r="N882" s="18">
        <f>ROUND(K882*M882,2)</f>
        <v>342.73</v>
      </c>
    </row>
    <row r="883" spans="1:14" ht="1.05" customHeight="1" x14ac:dyDescent="0.3">
      <c r="A883" s="20"/>
      <c r="B883" s="20"/>
      <c r="C883" s="20"/>
      <c r="D883" s="31"/>
      <c r="E883" s="20"/>
      <c r="F883" s="20"/>
      <c r="G883" s="20"/>
      <c r="H883" s="20"/>
      <c r="I883" s="20"/>
      <c r="J883" s="20"/>
      <c r="K883" s="20"/>
      <c r="L883" s="20"/>
      <c r="M883" s="20"/>
      <c r="N883" s="20"/>
    </row>
    <row r="884" spans="1:14" x14ac:dyDescent="0.3">
      <c r="A884" s="11"/>
      <c r="B884" s="11"/>
      <c r="C884" s="11"/>
      <c r="D884" s="30"/>
      <c r="E884" s="11"/>
      <c r="F884" s="11"/>
      <c r="G884" s="11"/>
      <c r="H884" s="11"/>
      <c r="I884" s="11"/>
      <c r="J884" s="17" t="s">
        <v>633</v>
      </c>
      <c r="K884" s="19">
        <v>1</v>
      </c>
      <c r="M884" s="18">
        <f>N853+N858+N864+N869+N874+N879</f>
        <v>4039.13</v>
      </c>
      <c r="N884" s="18">
        <f>ROUND(K884*M884,2)</f>
        <v>4039.13</v>
      </c>
    </row>
    <row r="885" spans="1:14" ht="1.05" customHeight="1" x14ac:dyDescent="0.3">
      <c r="A885" s="20"/>
      <c r="B885" s="20"/>
      <c r="C885" s="20"/>
      <c r="D885" s="31"/>
      <c r="E885" s="20"/>
      <c r="F885" s="20"/>
      <c r="G885" s="20"/>
      <c r="H885" s="20"/>
      <c r="I885" s="20"/>
      <c r="J885" s="20"/>
      <c r="K885" s="20"/>
      <c r="M885" s="20"/>
      <c r="N885" s="20"/>
    </row>
    <row r="886" spans="1:14" x14ac:dyDescent="0.3">
      <c r="A886" s="11"/>
      <c r="B886" s="11"/>
      <c r="C886" s="11"/>
      <c r="D886" s="30"/>
      <c r="E886" s="11"/>
      <c r="F886" s="11"/>
      <c r="G886" s="11"/>
      <c r="H886" s="11"/>
      <c r="I886" s="11"/>
      <c r="J886" s="17" t="s">
        <v>634</v>
      </c>
      <c r="K886" s="19">
        <v>1</v>
      </c>
      <c r="M886" s="18">
        <f>N575+N748+N852</f>
        <v>66858.570000000007</v>
      </c>
      <c r="N886" s="18">
        <f>ROUND(K886*M886,2)</f>
        <v>66858.570000000007</v>
      </c>
    </row>
    <row r="887" spans="1:14" ht="1.05" customHeight="1" x14ac:dyDescent="0.3">
      <c r="A887" s="20"/>
      <c r="B887" s="20"/>
      <c r="C887" s="20"/>
      <c r="D887" s="31"/>
      <c r="E887" s="20"/>
      <c r="F887" s="20"/>
      <c r="G887" s="20"/>
      <c r="H887" s="20"/>
      <c r="I887" s="20"/>
      <c r="J887" s="20"/>
      <c r="K887" s="20"/>
      <c r="M887" s="20"/>
      <c r="N887" s="20"/>
    </row>
    <row r="888" spans="1:14" x14ac:dyDescent="0.3">
      <c r="A888" s="11"/>
      <c r="B888" s="11"/>
      <c r="C888" s="11"/>
      <c r="D888" s="30"/>
      <c r="E888" s="11"/>
      <c r="F888" s="11"/>
      <c r="G888" s="11"/>
      <c r="H888" s="11"/>
      <c r="I888" s="11"/>
      <c r="J888" s="17" t="s">
        <v>635</v>
      </c>
      <c r="K888" s="21">
        <v>1</v>
      </c>
      <c r="M888" s="18">
        <f>N107+N155+N574</f>
        <v>179604.86</v>
      </c>
      <c r="N888" s="18">
        <f>ROUND(K888*M888,2)</f>
        <v>179604.86</v>
      </c>
    </row>
    <row r="889" spans="1:14" ht="1.05" customHeight="1" x14ac:dyDescent="0.3">
      <c r="A889" s="20"/>
      <c r="B889" s="20"/>
      <c r="C889" s="20"/>
      <c r="D889" s="31"/>
      <c r="E889" s="20"/>
      <c r="F889" s="20"/>
      <c r="G889" s="20"/>
      <c r="H889" s="20"/>
      <c r="I889" s="20"/>
      <c r="J889" s="20"/>
      <c r="K889" s="20"/>
      <c r="L889" s="20"/>
      <c r="M889" s="20"/>
      <c r="N889" s="20"/>
    </row>
    <row r="890" spans="1:14" x14ac:dyDescent="0.3">
      <c r="A890" s="5" t="s">
        <v>636</v>
      </c>
      <c r="B890" s="5" t="s">
        <v>15</v>
      </c>
      <c r="C890" s="5" t="s">
        <v>16</v>
      </c>
      <c r="D890" s="29" t="s">
        <v>637</v>
      </c>
      <c r="E890" s="6"/>
      <c r="F890" s="6"/>
      <c r="G890" s="6"/>
      <c r="H890" s="6"/>
      <c r="I890" s="6"/>
      <c r="J890" s="6"/>
      <c r="K890" s="7">
        <f>K901</f>
        <v>1</v>
      </c>
      <c r="M890" s="8">
        <f>M901</f>
        <v>3202.08</v>
      </c>
      <c r="N890" s="8">
        <f>N901</f>
        <v>3202.08</v>
      </c>
    </row>
    <row r="891" spans="1:14" ht="21.6" x14ac:dyDescent="0.3">
      <c r="A891" s="9" t="s">
        <v>638</v>
      </c>
      <c r="B891" s="10" t="s">
        <v>19</v>
      </c>
      <c r="C891" s="10" t="s">
        <v>20</v>
      </c>
      <c r="D891" s="13" t="s">
        <v>639</v>
      </c>
      <c r="E891" s="11"/>
      <c r="F891" s="11"/>
      <c r="G891" s="11"/>
      <c r="H891" s="11"/>
      <c r="I891" s="11"/>
      <c r="J891" s="11"/>
      <c r="K891" s="12">
        <f>K894</f>
        <v>8</v>
      </c>
      <c r="L891" s="12">
        <f>L894</f>
        <v>370.34</v>
      </c>
      <c r="M891" s="34">
        <f>ROUND(L891*1.06,2)</f>
        <v>392.56</v>
      </c>
      <c r="N891" s="12">
        <f>N894</f>
        <v>3140.48</v>
      </c>
    </row>
    <row r="892" spans="1:14" ht="75.599999999999994" x14ac:dyDescent="0.3">
      <c r="A892" s="11"/>
      <c r="B892" s="11"/>
      <c r="C892" s="11"/>
      <c r="D892" s="13" t="s">
        <v>640</v>
      </c>
      <c r="E892" s="11"/>
      <c r="F892" s="11"/>
      <c r="G892" s="11"/>
      <c r="H892" s="11"/>
      <c r="I892" s="11"/>
      <c r="J892" s="11"/>
      <c r="K892" s="11"/>
      <c r="L892" s="11"/>
      <c r="M892" s="11"/>
      <c r="N892" s="11"/>
    </row>
    <row r="893" spans="1:14" x14ac:dyDescent="0.3">
      <c r="A893" s="11"/>
      <c r="B893" s="11"/>
      <c r="C893" s="11"/>
      <c r="D893" s="30"/>
      <c r="E893" s="10" t="s">
        <v>641</v>
      </c>
      <c r="F893" s="14">
        <v>8</v>
      </c>
      <c r="G893" s="19">
        <v>0</v>
      </c>
      <c r="H893" s="19">
        <v>0</v>
      </c>
      <c r="I893" s="19">
        <v>0</v>
      </c>
      <c r="J893" s="12">
        <f>OR(F893&lt;&gt;0,G893&lt;&gt;0,H893&lt;&gt;0,I893&lt;&gt;0)*(F893 + (F893 = 0))*(G893 + (G893 = 0))*(H893 + (H893 = 0))*(I893 + (I893 = 0))</f>
        <v>8</v>
      </c>
      <c r="K893" s="11"/>
      <c r="L893" s="11"/>
      <c r="M893" s="11"/>
      <c r="N893" s="11"/>
    </row>
    <row r="894" spans="1:14" x14ac:dyDescent="0.3">
      <c r="A894" s="11"/>
      <c r="B894" s="11"/>
      <c r="C894" s="11"/>
      <c r="D894" s="30"/>
      <c r="E894" s="11"/>
      <c r="F894" s="11"/>
      <c r="G894" s="11"/>
      <c r="H894" s="11"/>
      <c r="I894" s="11"/>
      <c r="J894" s="17" t="s">
        <v>642</v>
      </c>
      <c r="K894" s="18">
        <f>J893*1</f>
        <v>8</v>
      </c>
      <c r="L894" s="19">
        <v>370.34</v>
      </c>
      <c r="M894" s="34">
        <f>ROUND(L894*1.06,2)</f>
        <v>392.56</v>
      </c>
      <c r="N894" s="18">
        <f>ROUND(K894*M894,2)</f>
        <v>3140.48</v>
      </c>
    </row>
    <row r="895" spans="1:14" ht="1.05" customHeight="1" x14ac:dyDescent="0.3">
      <c r="A895" s="20"/>
      <c r="B895" s="20"/>
      <c r="C895" s="20"/>
      <c r="D895" s="31"/>
      <c r="E895" s="20"/>
      <c r="F895" s="20"/>
      <c r="G895" s="20"/>
      <c r="H895" s="20"/>
      <c r="I895" s="20"/>
      <c r="J895" s="20"/>
      <c r="K895" s="20"/>
      <c r="L895" s="20"/>
      <c r="M895" s="20"/>
      <c r="N895" s="20"/>
    </row>
    <row r="896" spans="1:14" x14ac:dyDescent="0.3">
      <c r="A896" s="9" t="s">
        <v>643</v>
      </c>
      <c r="B896" s="10" t="s">
        <v>19</v>
      </c>
      <c r="C896" s="10" t="s">
        <v>53</v>
      </c>
      <c r="D896" s="13" t="s">
        <v>644</v>
      </c>
      <c r="E896" s="11"/>
      <c r="F896" s="11"/>
      <c r="G896" s="11"/>
      <c r="H896" s="11"/>
      <c r="I896" s="11"/>
      <c r="J896" s="11"/>
      <c r="K896" s="12">
        <f>K899</f>
        <v>8</v>
      </c>
      <c r="L896" s="12">
        <f>L899</f>
        <v>7.26</v>
      </c>
      <c r="M896" s="34">
        <f>ROUND(L896*1.06,2)</f>
        <v>7.7</v>
      </c>
      <c r="N896" s="12">
        <f>N899</f>
        <v>61.6</v>
      </c>
    </row>
    <row r="897" spans="1:14" ht="43.2" x14ac:dyDescent="0.3">
      <c r="A897" s="11"/>
      <c r="B897" s="11"/>
      <c r="C897" s="11"/>
      <c r="D897" s="13" t="s">
        <v>645</v>
      </c>
      <c r="E897" s="11"/>
      <c r="F897" s="11"/>
      <c r="G897" s="11"/>
      <c r="H897" s="11"/>
      <c r="I897" s="11"/>
      <c r="J897" s="11"/>
      <c r="K897" s="11"/>
      <c r="L897" s="11"/>
      <c r="M897" s="11"/>
      <c r="N897" s="11"/>
    </row>
    <row r="898" spans="1:14" x14ac:dyDescent="0.3">
      <c r="A898" s="11"/>
      <c r="B898" s="11"/>
      <c r="C898" s="11"/>
      <c r="D898" s="30"/>
      <c r="E898" s="10" t="s">
        <v>16</v>
      </c>
      <c r="F898" s="14">
        <v>8</v>
      </c>
      <c r="G898" s="19">
        <v>0</v>
      </c>
      <c r="H898" s="19">
        <v>0</v>
      </c>
      <c r="I898" s="19">
        <v>0</v>
      </c>
      <c r="J898" s="12">
        <f>OR(F898&lt;&gt;0,G898&lt;&gt;0,H898&lt;&gt;0,I898&lt;&gt;0)*(F898 + (F898 = 0))*(G898 + (G898 = 0))*(H898 + (H898 = 0))*(I898 + (I898 = 0))</f>
        <v>8</v>
      </c>
      <c r="K898" s="11"/>
      <c r="L898" s="11"/>
      <c r="M898" s="11"/>
      <c r="N898" s="11"/>
    </row>
    <row r="899" spans="1:14" x14ac:dyDescent="0.3">
      <c r="A899" s="11"/>
      <c r="B899" s="11"/>
      <c r="C899" s="11"/>
      <c r="D899" s="30"/>
      <c r="E899" s="11"/>
      <c r="F899" s="11"/>
      <c r="G899" s="11"/>
      <c r="H899" s="11"/>
      <c r="I899" s="11"/>
      <c r="J899" s="17" t="s">
        <v>646</v>
      </c>
      <c r="K899" s="18">
        <f>J898</f>
        <v>8</v>
      </c>
      <c r="L899" s="19">
        <v>7.26</v>
      </c>
      <c r="M899" s="34">
        <f>ROUND(L899*1.06,2)</f>
        <v>7.7</v>
      </c>
      <c r="N899" s="18">
        <f>ROUND(K899*M899,2)</f>
        <v>61.6</v>
      </c>
    </row>
    <row r="900" spans="1:14" ht="1.05" customHeight="1" x14ac:dyDescent="0.3">
      <c r="A900" s="20"/>
      <c r="B900" s="20"/>
      <c r="C900" s="20"/>
      <c r="D900" s="31"/>
      <c r="E900" s="20"/>
      <c r="F900" s="20"/>
      <c r="G900" s="20"/>
      <c r="H900" s="20"/>
      <c r="I900" s="20"/>
      <c r="J900" s="20"/>
      <c r="K900" s="20"/>
      <c r="L900" s="20"/>
      <c r="M900" s="20"/>
      <c r="N900" s="20"/>
    </row>
    <row r="901" spans="1:14" x14ac:dyDescent="0.3">
      <c r="A901" s="11"/>
      <c r="B901" s="11"/>
      <c r="C901" s="11"/>
      <c r="D901" s="30"/>
      <c r="E901" s="11"/>
      <c r="F901" s="11"/>
      <c r="G901" s="11"/>
      <c r="H901" s="11"/>
      <c r="I901" s="11"/>
      <c r="J901" s="17" t="s">
        <v>647</v>
      </c>
      <c r="K901" s="21">
        <v>1</v>
      </c>
      <c r="M901" s="18">
        <f>N891+N896</f>
        <v>3202.08</v>
      </c>
      <c r="N901" s="18">
        <f>ROUND(K901*M901,2)</f>
        <v>3202.08</v>
      </c>
    </row>
    <row r="902" spans="1:14" ht="1.05" customHeight="1" x14ac:dyDescent="0.3">
      <c r="A902" s="20"/>
      <c r="B902" s="20"/>
      <c r="C902" s="20"/>
      <c r="D902" s="31"/>
      <c r="E902" s="20"/>
      <c r="F902" s="20"/>
      <c r="G902" s="20"/>
      <c r="H902" s="20"/>
      <c r="I902" s="20"/>
      <c r="J902" s="20"/>
      <c r="K902" s="20"/>
      <c r="L902" s="20"/>
      <c r="M902" s="20"/>
      <c r="N902" s="20"/>
    </row>
    <row r="903" spans="1:14" x14ac:dyDescent="0.3">
      <c r="A903" s="5" t="s">
        <v>648</v>
      </c>
      <c r="B903" s="5" t="s">
        <v>15</v>
      </c>
      <c r="C903" s="5" t="s">
        <v>16</v>
      </c>
      <c r="D903" s="29" t="s">
        <v>649</v>
      </c>
      <c r="E903" s="6"/>
      <c r="F903" s="6"/>
      <c r="G903" s="6"/>
      <c r="H903" s="6"/>
      <c r="I903" s="6"/>
      <c r="J903" s="6"/>
      <c r="K903" s="7">
        <f>K1095</f>
        <v>1</v>
      </c>
      <c r="M903" s="8">
        <f>M1095</f>
        <v>45098</v>
      </c>
      <c r="N903" s="8">
        <f>N1095</f>
        <v>45098</v>
      </c>
    </row>
    <row r="904" spans="1:14" ht="21.6" x14ac:dyDescent="0.3">
      <c r="A904" s="9" t="s">
        <v>650</v>
      </c>
      <c r="B904" s="10" t="s">
        <v>19</v>
      </c>
      <c r="C904" s="10" t="s">
        <v>45</v>
      </c>
      <c r="D904" s="13" t="s">
        <v>651</v>
      </c>
      <c r="E904" s="11"/>
      <c r="F904" s="11"/>
      <c r="G904" s="11"/>
      <c r="H904" s="11"/>
      <c r="I904" s="11"/>
      <c r="J904" s="11"/>
      <c r="K904" s="12">
        <f>K921</f>
        <v>88.23</v>
      </c>
      <c r="L904" s="12">
        <f>L921</f>
        <v>139.24</v>
      </c>
      <c r="M904" s="34">
        <f>ROUND(L904*1.06,2)</f>
        <v>147.59</v>
      </c>
      <c r="N904" s="12">
        <f>N921</f>
        <v>13021.87</v>
      </c>
    </row>
    <row r="905" spans="1:14" ht="64.8" x14ac:dyDescent="0.3">
      <c r="A905" s="11"/>
      <c r="B905" s="11"/>
      <c r="C905" s="11"/>
      <c r="D905" s="13" t="s">
        <v>652</v>
      </c>
      <c r="E905" s="11"/>
      <c r="F905" s="11"/>
      <c r="G905" s="11"/>
      <c r="H905" s="11"/>
      <c r="I905" s="11"/>
      <c r="J905" s="11"/>
      <c r="K905" s="11"/>
      <c r="L905" s="11"/>
      <c r="M905" s="11"/>
      <c r="N905" s="11"/>
    </row>
    <row r="906" spans="1:14" x14ac:dyDescent="0.3">
      <c r="A906" s="11"/>
      <c r="B906" s="11"/>
      <c r="C906" s="11"/>
      <c r="D906" s="30"/>
      <c r="E906" s="10" t="s">
        <v>653</v>
      </c>
      <c r="F906" s="14"/>
      <c r="G906" s="15"/>
      <c r="H906" s="15"/>
      <c r="I906" s="15"/>
      <c r="J906" s="16">
        <f>OR(F906&lt;&gt;0,G906&lt;&gt;0,H906&lt;&gt;0,I906&lt;&gt;0)*(F906 + (F906 = 0))*(G906 + (G906 = 0))*(H906 + (H906 = 0))*(I906 + (I906 = 0))</f>
        <v>0</v>
      </c>
      <c r="K906" s="11"/>
      <c r="L906" s="11"/>
      <c r="M906" s="11"/>
      <c r="N906" s="11"/>
    </row>
    <row r="907" spans="1:14" x14ac:dyDescent="0.3">
      <c r="A907" s="11"/>
      <c r="B907" s="11"/>
      <c r="C907" s="11"/>
      <c r="D907" s="30"/>
      <c r="E907" s="10" t="s">
        <v>35</v>
      </c>
      <c r="F907" s="14">
        <v>1</v>
      </c>
      <c r="G907" s="15">
        <v>242</v>
      </c>
      <c r="H907" s="15">
        <v>0</v>
      </c>
      <c r="I907" s="15">
        <v>0.2</v>
      </c>
      <c r="J907" s="16">
        <f>OR(F907&lt;&gt;0,G907&lt;&gt;0,H907&lt;&gt;0,I907&lt;&gt;0)*(F907 + (F907 = 0))*(G907 + (G907 = 0))*(H907 + (H907 = 0))*(I907 + (I907 = 0))</f>
        <v>48.4</v>
      </c>
      <c r="K907" s="11"/>
      <c r="L907" s="11"/>
      <c r="M907" s="11"/>
      <c r="N907" s="11"/>
    </row>
    <row r="908" spans="1:14" x14ac:dyDescent="0.3">
      <c r="A908" s="11"/>
      <c r="B908" s="11"/>
      <c r="C908" s="11"/>
      <c r="D908" s="30"/>
      <c r="E908" s="10" t="s">
        <v>654</v>
      </c>
      <c r="F908" s="14">
        <v>-1</v>
      </c>
      <c r="G908" s="15">
        <v>11.17</v>
      </c>
      <c r="H908" s="15">
        <v>5.35</v>
      </c>
      <c r="I908" s="15">
        <v>0.2</v>
      </c>
      <c r="J908" s="16">
        <f>OR(F908&lt;&gt;0,G908&lt;&gt;0,H908&lt;&gt;0,I908&lt;&gt;0)*(F908 + (F908 = 0))*(G908 + (G908 = 0))*(H908 + (H908 = 0))*(I908 + (I908 = 0))</f>
        <v>-11.952</v>
      </c>
      <c r="K908" s="11"/>
      <c r="L908" s="11"/>
      <c r="M908" s="11"/>
      <c r="N908" s="11"/>
    </row>
    <row r="909" spans="1:14" x14ac:dyDescent="0.3">
      <c r="A909" s="11"/>
      <c r="B909" s="11"/>
      <c r="C909" s="11"/>
      <c r="D909" s="30"/>
      <c r="E909" s="10" t="s">
        <v>655</v>
      </c>
      <c r="F909" s="14">
        <v>-2</v>
      </c>
      <c r="G909" s="15">
        <v>7.86</v>
      </c>
      <c r="H909" s="15">
        <v>1.2</v>
      </c>
      <c r="I909" s="15">
        <v>0.2</v>
      </c>
      <c r="J909" s="16">
        <f>OR(F909&lt;&gt;0,G909&lt;&gt;0,H909&lt;&gt;0,I909&lt;&gt;0)*(F909 + (F909 = 0))*(G909 + (G909 = 0))*(H909 + (H909 = 0))*(I909 + (I909 = 0))</f>
        <v>-3.7730000000000001</v>
      </c>
      <c r="K909" s="11"/>
      <c r="L909" s="11"/>
      <c r="M909" s="11"/>
      <c r="N909" s="11"/>
    </row>
    <row r="910" spans="1:14" x14ac:dyDescent="0.3">
      <c r="A910" s="11"/>
      <c r="B910" s="11"/>
      <c r="C910" s="11"/>
      <c r="D910" s="30"/>
      <c r="E910" s="10" t="s">
        <v>50</v>
      </c>
      <c r="F910" s="14">
        <v>1</v>
      </c>
      <c r="G910" s="15">
        <v>295</v>
      </c>
      <c r="H910" s="15">
        <v>0</v>
      </c>
      <c r="I910" s="15">
        <v>0.2</v>
      </c>
      <c r="J910" s="16">
        <f>OR(F910&lt;&gt;0,G910&lt;&gt;0,H910&lt;&gt;0,I910&lt;&gt;0)*(F910 + (F910 = 0))*(G910 + (G910 = 0))*(H910 + (H910 = 0))*(I910 + (I910 = 0))</f>
        <v>59</v>
      </c>
      <c r="K910" s="11"/>
      <c r="L910" s="11"/>
      <c r="M910" s="11"/>
      <c r="N910" s="11"/>
    </row>
    <row r="911" spans="1:14" x14ac:dyDescent="0.3">
      <c r="A911" s="11"/>
      <c r="B911" s="11"/>
      <c r="C911" s="11"/>
      <c r="D911" s="30"/>
      <c r="E911" s="10" t="s">
        <v>656</v>
      </c>
      <c r="F911" s="14">
        <v>-1</v>
      </c>
      <c r="G911" s="15">
        <v>6</v>
      </c>
      <c r="H911" s="15">
        <v>4.5</v>
      </c>
      <c r="I911" s="15">
        <v>0.2</v>
      </c>
      <c r="J911" s="16">
        <f>OR(F911&lt;&gt;0,G911&lt;&gt;0,H911&lt;&gt;0,I911&lt;&gt;0)*(F911 + (F911 = 0))*(G911 + (G911 = 0))*(H911 + (H911 = 0))*(I911 + (I911 = 0))</f>
        <v>-5.4</v>
      </c>
      <c r="K911" s="11"/>
      <c r="L911" s="11"/>
      <c r="M911" s="11"/>
      <c r="N911" s="11"/>
    </row>
    <row r="912" spans="1:14" x14ac:dyDescent="0.3">
      <c r="A912" s="11"/>
      <c r="B912" s="11"/>
      <c r="C912" s="11"/>
      <c r="D912" s="30"/>
      <c r="E912" s="10" t="s">
        <v>657</v>
      </c>
      <c r="F912" s="14">
        <v>-2</v>
      </c>
      <c r="G912" s="15">
        <v>9</v>
      </c>
      <c r="H912" s="15">
        <v>5</v>
      </c>
      <c r="I912" s="15">
        <v>0.2</v>
      </c>
      <c r="J912" s="16">
        <f>OR(F912&lt;&gt;0,G912&lt;&gt;0,H912&lt;&gt;0,I912&lt;&gt;0)*(F912 + (F912 = 0))*(G912 + (G912 = 0))*(H912 + (H912 = 0))*(I912 + (I912 = 0))</f>
        <v>-18</v>
      </c>
      <c r="K912" s="11"/>
      <c r="L912" s="11"/>
      <c r="M912" s="11"/>
      <c r="N912" s="11"/>
    </row>
    <row r="913" spans="1:14" x14ac:dyDescent="0.3">
      <c r="A913" s="11"/>
      <c r="B913" s="11"/>
      <c r="C913" s="11"/>
      <c r="D913" s="30"/>
      <c r="E913" s="10" t="s">
        <v>658</v>
      </c>
      <c r="F913" s="14"/>
      <c r="G913" s="15"/>
      <c r="H913" s="15"/>
      <c r="I913" s="15"/>
      <c r="J913" s="16">
        <f>OR(F913&lt;&gt;0,G913&lt;&gt;0,H913&lt;&gt;0,I913&lt;&gt;0)*(F913 + (F913 = 0))*(G913 + (G913 = 0))*(H913 + (H913 = 0))*(I913 + (I913 = 0))</f>
        <v>0</v>
      </c>
      <c r="K913" s="11"/>
      <c r="L913" s="11"/>
      <c r="M913" s="11"/>
      <c r="N913" s="11"/>
    </row>
    <row r="914" spans="1:14" x14ac:dyDescent="0.3">
      <c r="A914" s="11"/>
      <c r="B914" s="11"/>
      <c r="C914" s="11"/>
      <c r="D914" s="30"/>
      <c r="E914" s="10" t="s">
        <v>50</v>
      </c>
      <c r="F914" s="14">
        <v>1</v>
      </c>
      <c r="G914" s="15">
        <v>63</v>
      </c>
      <c r="H914" s="15">
        <v>0</v>
      </c>
      <c r="I914" s="15">
        <v>0.15</v>
      </c>
      <c r="J914" s="16">
        <f>OR(F914&lt;&gt;0,G914&lt;&gt;0,H914&lt;&gt;0,I914&lt;&gt;0)*(F914 + (F914 = 0))*(G914 + (G914 = 0))*(H914 + (H914 = 0))*(I914 + (I914 = 0))</f>
        <v>9.4499999999999993</v>
      </c>
      <c r="K914" s="11"/>
      <c r="L914" s="11"/>
      <c r="M914" s="11"/>
      <c r="N914" s="11"/>
    </row>
    <row r="915" spans="1:14" x14ac:dyDescent="0.3">
      <c r="A915" s="11"/>
      <c r="B915" s="11"/>
      <c r="C915" s="11"/>
      <c r="D915" s="30"/>
      <c r="E915" s="10" t="s">
        <v>659</v>
      </c>
      <c r="F915" s="14"/>
      <c r="G915" s="15"/>
      <c r="H915" s="15"/>
      <c r="I915" s="15"/>
      <c r="J915" s="16">
        <f>OR(F915&lt;&gt;0,G915&lt;&gt;0,H915&lt;&gt;0,I915&lt;&gt;0)*(F915 + (F915 = 0))*(G915 + (G915 = 0))*(H915 + (H915 = 0))*(I915 + (I915 = 0))</f>
        <v>0</v>
      </c>
      <c r="K915" s="11"/>
      <c r="L915" s="11"/>
      <c r="M915" s="11"/>
      <c r="N915" s="11"/>
    </row>
    <row r="916" spans="1:14" x14ac:dyDescent="0.3">
      <c r="A916" s="11"/>
      <c r="B916" s="11"/>
      <c r="C916" s="11"/>
      <c r="D916" s="30"/>
      <c r="E916" s="10" t="s">
        <v>62</v>
      </c>
      <c r="F916" s="14">
        <v>1</v>
      </c>
      <c r="G916" s="15">
        <v>25</v>
      </c>
      <c r="H916" s="15">
        <v>0</v>
      </c>
      <c r="I916" s="15">
        <v>0.15</v>
      </c>
      <c r="J916" s="16">
        <f>OR(F916&lt;&gt;0,G916&lt;&gt;0,H916&lt;&gt;0,I916&lt;&gt;0)*(F916 + (F916 = 0))*(G916 + (G916 = 0))*(H916 + (H916 = 0))*(I916 + (I916 = 0))</f>
        <v>3.75</v>
      </c>
      <c r="K916" s="11"/>
      <c r="L916" s="11"/>
      <c r="M916" s="11"/>
      <c r="N916" s="11"/>
    </row>
    <row r="917" spans="1:14" x14ac:dyDescent="0.3">
      <c r="A917" s="11"/>
      <c r="B917" s="11"/>
      <c r="C917" s="11"/>
      <c r="D917" s="30"/>
      <c r="E917" s="10" t="s">
        <v>16</v>
      </c>
      <c r="F917" s="14">
        <v>1</v>
      </c>
      <c r="G917" s="15">
        <v>17</v>
      </c>
      <c r="H917" s="15">
        <v>0</v>
      </c>
      <c r="I917" s="15">
        <v>0.15</v>
      </c>
      <c r="J917" s="16">
        <f>OR(F917&lt;&gt;0,G917&lt;&gt;0,H917&lt;&gt;0,I917&lt;&gt;0)*(F917 + (F917 = 0))*(G917 + (G917 = 0))*(H917 + (H917 = 0))*(I917 + (I917 = 0))</f>
        <v>2.5499999999999998</v>
      </c>
      <c r="K917" s="11"/>
      <c r="L917" s="11"/>
      <c r="M917" s="11"/>
      <c r="N917" s="11"/>
    </row>
    <row r="918" spans="1:14" x14ac:dyDescent="0.3">
      <c r="A918" s="11"/>
      <c r="B918" s="11"/>
      <c r="C918" s="11"/>
      <c r="D918" s="30"/>
      <c r="E918" s="10" t="s">
        <v>50</v>
      </c>
      <c r="F918" s="14">
        <v>1</v>
      </c>
      <c r="G918" s="15">
        <v>11</v>
      </c>
      <c r="H918" s="15">
        <v>0</v>
      </c>
      <c r="I918" s="15">
        <v>0.15</v>
      </c>
      <c r="J918" s="16">
        <f>OR(F918&lt;&gt;0,G918&lt;&gt;0,H918&lt;&gt;0,I918&lt;&gt;0)*(F918 + (F918 = 0))*(G918 + (G918 = 0))*(H918 + (H918 = 0))*(I918 + (I918 = 0))</f>
        <v>1.65</v>
      </c>
      <c r="K918" s="11"/>
      <c r="L918" s="11"/>
      <c r="M918" s="11"/>
      <c r="N918" s="11"/>
    </row>
    <row r="919" spans="1:14" x14ac:dyDescent="0.3">
      <c r="A919" s="11"/>
      <c r="B919" s="11"/>
      <c r="C919" s="11"/>
      <c r="D919" s="30"/>
      <c r="E919" s="10" t="s">
        <v>16</v>
      </c>
      <c r="F919" s="14">
        <v>1</v>
      </c>
      <c r="G919" s="15">
        <v>4</v>
      </c>
      <c r="H919" s="15">
        <v>0</v>
      </c>
      <c r="I919" s="15">
        <v>0.15</v>
      </c>
      <c r="J919" s="16">
        <f>OR(F919&lt;&gt;0,G919&lt;&gt;0,H919&lt;&gt;0,I919&lt;&gt;0)*(F919 + (F919 = 0))*(G919 + (G919 = 0))*(H919 + (H919 = 0))*(I919 + (I919 = 0))</f>
        <v>0.6</v>
      </c>
      <c r="K919" s="11"/>
      <c r="L919" s="11"/>
      <c r="M919" s="11"/>
      <c r="N919" s="11"/>
    </row>
    <row r="920" spans="1:14" x14ac:dyDescent="0.3">
      <c r="A920" s="11"/>
      <c r="B920" s="11"/>
      <c r="C920" s="11"/>
      <c r="D920" s="30"/>
      <c r="E920" s="10" t="s">
        <v>660</v>
      </c>
      <c r="F920" s="14">
        <v>2</v>
      </c>
      <c r="G920" s="15">
        <v>6.5</v>
      </c>
      <c r="H920" s="15">
        <v>0</v>
      </c>
      <c r="I920" s="15">
        <v>0.15</v>
      </c>
      <c r="J920" s="16">
        <f>OR(F920&lt;&gt;0,G920&lt;&gt;0,H920&lt;&gt;0,I920&lt;&gt;0)*(F920 + (F920 = 0))*(G920 + (G920 = 0))*(H920 + (H920 = 0))*(I920 + (I920 = 0))</f>
        <v>1.95</v>
      </c>
      <c r="K920" s="11"/>
      <c r="L920" s="11"/>
      <c r="M920" s="11"/>
      <c r="N920" s="11"/>
    </row>
    <row r="921" spans="1:14" x14ac:dyDescent="0.3">
      <c r="A921" s="11"/>
      <c r="B921" s="11"/>
      <c r="C921" s="11"/>
      <c r="D921" s="30"/>
      <c r="E921" s="11"/>
      <c r="F921" s="11"/>
      <c r="G921" s="11"/>
      <c r="H921" s="11"/>
      <c r="I921" s="11"/>
      <c r="J921" s="17" t="s">
        <v>661</v>
      </c>
      <c r="K921" s="18">
        <f>SUM(J906:J920)</f>
        <v>88.23</v>
      </c>
      <c r="L921" s="19">
        <v>139.24</v>
      </c>
      <c r="M921" s="34">
        <f>ROUND(L921*1.06,2)</f>
        <v>147.59</v>
      </c>
      <c r="N921" s="18">
        <f>ROUND(K921*M921,2)</f>
        <v>13021.87</v>
      </c>
    </row>
    <row r="922" spans="1:14" ht="1.05" customHeight="1" x14ac:dyDescent="0.3">
      <c r="A922" s="20"/>
      <c r="B922" s="20"/>
      <c r="C922" s="20"/>
      <c r="D922" s="31"/>
      <c r="E922" s="20"/>
      <c r="F922" s="20"/>
      <c r="G922" s="20"/>
      <c r="H922" s="20"/>
      <c r="I922" s="20"/>
      <c r="J922" s="20"/>
      <c r="K922" s="20"/>
      <c r="L922" s="20"/>
      <c r="M922" s="20"/>
      <c r="N922" s="20"/>
    </row>
    <row r="923" spans="1:14" ht="21.6" x14ac:dyDescent="0.3">
      <c r="A923" s="9" t="s">
        <v>662</v>
      </c>
      <c r="B923" s="10" t="s">
        <v>19</v>
      </c>
      <c r="C923" s="10" t="s">
        <v>45</v>
      </c>
      <c r="D923" s="13" t="s">
        <v>663</v>
      </c>
      <c r="E923" s="11"/>
      <c r="F923" s="11"/>
      <c r="G923" s="11"/>
      <c r="H923" s="11"/>
      <c r="I923" s="11"/>
      <c r="J923" s="11"/>
      <c r="K923" s="12">
        <f>K928</f>
        <v>15.49</v>
      </c>
      <c r="L923" s="12">
        <f>L928</f>
        <v>152.79</v>
      </c>
      <c r="M923" s="34">
        <f>ROUND(L923*1.06,2)</f>
        <v>161.96</v>
      </c>
      <c r="N923" s="12">
        <f>N928</f>
        <v>2508.7600000000002</v>
      </c>
    </row>
    <row r="924" spans="1:14" ht="64.8" x14ac:dyDescent="0.3">
      <c r="A924" s="11"/>
      <c r="B924" s="11"/>
      <c r="C924" s="11"/>
      <c r="D924" s="13" t="s">
        <v>664</v>
      </c>
      <c r="E924" s="11"/>
      <c r="F924" s="11"/>
      <c r="G924" s="11"/>
      <c r="H924" s="11"/>
      <c r="I924" s="11"/>
      <c r="J924" s="11"/>
      <c r="K924" s="11"/>
      <c r="L924" s="11"/>
      <c r="M924" s="11"/>
      <c r="N924" s="11"/>
    </row>
    <row r="925" spans="1:14" x14ac:dyDescent="0.3">
      <c r="A925" s="11"/>
      <c r="B925" s="11"/>
      <c r="C925" s="11"/>
      <c r="D925" s="30"/>
      <c r="E925" s="10" t="s">
        <v>665</v>
      </c>
      <c r="F925" s="14">
        <v>1</v>
      </c>
      <c r="G925" s="15">
        <v>4.5</v>
      </c>
      <c r="H925" s="15">
        <v>9</v>
      </c>
      <c r="I925" s="15">
        <v>0.2</v>
      </c>
      <c r="J925" s="16">
        <f>OR(F925&lt;&gt;0,G925&lt;&gt;0,H925&lt;&gt;0,I925&lt;&gt;0)*(F925 + (F925 = 0))*(G925 + (G925 = 0))*(H925 + (H925 = 0))*(I925 + (I925 = 0))</f>
        <v>8.1</v>
      </c>
      <c r="K925" s="11"/>
      <c r="L925" s="11"/>
      <c r="M925" s="11"/>
      <c r="N925" s="11"/>
    </row>
    <row r="926" spans="1:14" x14ac:dyDescent="0.3">
      <c r="A926" s="11"/>
      <c r="B926" s="11"/>
      <c r="C926" s="11"/>
      <c r="D926" s="30"/>
      <c r="E926" s="10" t="s">
        <v>666</v>
      </c>
      <c r="F926" s="14">
        <v>1</v>
      </c>
      <c r="G926" s="15">
        <v>38</v>
      </c>
      <c r="H926" s="15">
        <v>0.3</v>
      </c>
      <c r="I926" s="15">
        <v>0.21</v>
      </c>
      <c r="J926" s="16">
        <f>OR(F926&lt;&gt;0,G926&lt;&gt;0,H926&lt;&gt;0,I926&lt;&gt;0)*(F926 + (F926 = 0))*(G926 + (G926 = 0))*(H926 + (H926 = 0))*(I926 + (I926 = 0))</f>
        <v>2.3940000000000001</v>
      </c>
      <c r="K926" s="11"/>
      <c r="L926" s="11"/>
      <c r="M926" s="11"/>
      <c r="N926" s="11"/>
    </row>
    <row r="927" spans="1:14" x14ac:dyDescent="0.3">
      <c r="A927" s="11"/>
      <c r="B927" s="11"/>
      <c r="C927" s="11"/>
      <c r="D927" s="30"/>
      <c r="E927" s="10" t="s">
        <v>16</v>
      </c>
      <c r="F927" s="14">
        <v>1</v>
      </c>
      <c r="G927" s="15">
        <v>5</v>
      </c>
      <c r="H927" s="15">
        <v>0</v>
      </c>
      <c r="I927" s="15">
        <v>0</v>
      </c>
      <c r="J927" s="16">
        <f>OR(F927&lt;&gt;0,G927&lt;&gt;0,H927&lt;&gt;0,I927&lt;&gt;0)*(F927 + (F927 = 0))*(G927 + (G927 = 0))*(H927 + (H927 = 0))*(I927 + (I927 = 0))</f>
        <v>5</v>
      </c>
      <c r="K927" s="11"/>
      <c r="L927" s="11"/>
      <c r="M927" s="11"/>
      <c r="N927" s="11"/>
    </row>
    <row r="928" spans="1:14" x14ac:dyDescent="0.3">
      <c r="A928" s="11"/>
      <c r="B928" s="11"/>
      <c r="C928" s="11"/>
      <c r="D928" s="30"/>
      <c r="E928" s="11"/>
      <c r="F928" s="11"/>
      <c r="G928" s="11"/>
      <c r="H928" s="11"/>
      <c r="I928" s="11"/>
      <c r="J928" s="17" t="s">
        <v>667</v>
      </c>
      <c r="K928" s="18">
        <f>SUM(J925:J927)</f>
        <v>15.49</v>
      </c>
      <c r="L928" s="19">
        <v>152.79</v>
      </c>
      <c r="M928" s="34">
        <f>ROUND(L928*1.06,2)</f>
        <v>161.96</v>
      </c>
      <c r="N928" s="18">
        <f>ROUND(K928*M928,2)</f>
        <v>2508.7600000000002</v>
      </c>
    </row>
    <row r="929" spans="1:14" ht="1.05" customHeight="1" x14ac:dyDescent="0.3">
      <c r="A929" s="20"/>
      <c r="B929" s="20"/>
      <c r="C929" s="20"/>
      <c r="D929" s="31"/>
      <c r="E929" s="20"/>
      <c r="F929" s="20"/>
      <c r="G929" s="20"/>
      <c r="H929" s="20"/>
      <c r="I929" s="20"/>
      <c r="J929" s="20"/>
      <c r="K929" s="20"/>
      <c r="L929" s="20"/>
      <c r="M929" s="20"/>
      <c r="N929" s="20"/>
    </row>
    <row r="930" spans="1:14" x14ac:dyDescent="0.3">
      <c r="A930" s="9" t="s">
        <v>668</v>
      </c>
      <c r="B930" s="10" t="s">
        <v>19</v>
      </c>
      <c r="C930" s="10" t="s">
        <v>38</v>
      </c>
      <c r="D930" s="13" t="s">
        <v>669</v>
      </c>
      <c r="E930" s="11"/>
      <c r="F930" s="11"/>
      <c r="G930" s="11"/>
      <c r="H930" s="11"/>
      <c r="I930" s="11"/>
      <c r="J930" s="11"/>
      <c r="K930" s="12">
        <f>K937</f>
        <v>453.23</v>
      </c>
      <c r="L930" s="12">
        <f>L937</f>
        <v>0.34</v>
      </c>
      <c r="M930" s="34">
        <f>ROUND(L930*1.06,2)</f>
        <v>0.36</v>
      </c>
      <c r="N930" s="12">
        <f>N937</f>
        <v>163.16</v>
      </c>
    </row>
    <row r="931" spans="1:14" ht="21.6" x14ac:dyDescent="0.3">
      <c r="A931" s="11"/>
      <c r="B931" s="11"/>
      <c r="C931" s="11"/>
      <c r="D931" s="13" t="s">
        <v>670</v>
      </c>
      <c r="E931" s="11"/>
      <c r="F931" s="11"/>
      <c r="G931" s="11"/>
      <c r="H931" s="11"/>
      <c r="I931" s="11"/>
      <c r="J931" s="11"/>
      <c r="K931" s="11"/>
      <c r="L931" s="11"/>
      <c r="M931" s="11"/>
      <c r="N931" s="11"/>
    </row>
    <row r="932" spans="1:14" x14ac:dyDescent="0.3">
      <c r="A932" s="11"/>
      <c r="B932" s="11"/>
      <c r="C932" s="11"/>
      <c r="D932" s="30"/>
      <c r="E932" s="10" t="s">
        <v>671</v>
      </c>
      <c r="F932" s="14"/>
      <c r="G932" s="15"/>
      <c r="H932" s="15"/>
      <c r="I932" s="15"/>
      <c r="J932" s="16">
        <f>OR(F932&lt;&gt;0,G932&lt;&gt;0,H932&lt;&gt;0,I932&lt;&gt;0)*(F932 + (F932 = 0))*(G932 + (G932 = 0))*(H932 + (H932 = 0))*(I932 + (I932 = 0))</f>
        <v>0</v>
      </c>
      <c r="K932" s="11"/>
      <c r="L932" s="11"/>
      <c r="M932" s="11"/>
      <c r="N932" s="11"/>
    </row>
    <row r="933" spans="1:14" x14ac:dyDescent="0.3">
      <c r="A933" s="11"/>
      <c r="B933" s="11"/>
      <c r="C933" s="11"/>
      <c r="D933" s="30"/>
      <c r="E933" s="10" t="s">
        <v>35</v>
      </c>
      <c r="F933" s="14">
        <v>1</v>
      </c>
      <c r="G933" s="15">
        <v>242</v>
      </c>
      <c r="H933" s="15">
        <v>0</v>
      </c>
      <c r="I933" s="15">
        <v>0</v>
      </c>
      <c r="J933" s="16">
        <f>OR(F933&lt;&gt;0,G933&lt;&gt;0,H933&lt;&gt;0,I933&lt;&gt;0)*(F933 + (F933 = 0))*(G933 + (G933 = 0))*(H933 + (H933 = 0))*(I933 + (I933 = 0))</f>
        <v>242</v>
      </c>
      <c r="K933" s="11"/>
      <c r="L933" s="11"/>
      <c r="M933" s="11"/>
      <c r="N933" s="11"/>
    </row>
    <row r="934" spans="1:14" x14ac:dyDescent="0.3">
      <c r="A934" s="11"/>
      <c r="B934" s="11"/>
      <c r="C934" s="11"/>
      <c r="D934" s="30"/>
      <c r="E934" s="10" t="s">
        <v>654</v>
      </c>
      <c r="F934" s="14">
        <v>-1</v>
      </c>
      <c r="G934" s="15">
        <v>11.17</v>
      </c>
      <c r="H934" s="15">
        <v>5.0999999999999996</v>
      </c>
      <c r="I934" s="15">
        <v>0</v>
      </c>
      <c r="J934" s="16">
        <f>OR(F934&lt;&gt;0,G934&lt;&gt;0,H934&lt;&gt;0,I934&lt;&gt;0)*(F934 + (F934 = 0))*(G934 + (G934 = 0))*(H934 + (H934 = 0))*(I934 + (I934 = 0))</f>
        <v>-56.966999999999999</v>
      </c>
      <c r="K934" s="11"/>
      <c r="L934" s="11"/>
      <c r="M934" s="11"/>
      <c r="N934" s="11"/>
    </row>
    <row r="935" spans="1:14" x14ac:dyDescent="0.3">
      <c r="A935" s="11"/>
      <c r="B935" s="11"/>
      <c r="C935" s="11"/>
      <c r="D935" s="30"/>
      <c r="E935" s="10" t="s">
        <v>655</v>
      </c>
      <c r="F935" s="14">
        <v>-2</v>
      </c>
      <c r="G935" s="15">
        <v>11.17</v>
      </c>
      <c r="H935" s="15">
        <v>1.2</v>
      </c>
      <c r="I935" s="15">
        <v>0</v>
      </c>
      <c r="J935" s="16">
        <f>OR(F935&lt;&gt;0,G935&lt;&gt;0,H935&lt;&gt;0,I935&lt;&gt;0)*(F935 + (F935 = 0))*(G935 + (G935 = 0))*(H935 + (H935 = 0))*(I935 + (I935 = 0))</f>
        <v>-26.808</v>
      </c>
      <c r="K935" s="11"/>
      <c r="L935" s="11"/>
      <c r="M935" s="11"/>
      <c r="N935" s="11"/>
    </row>
    <row r="936" spans="1:14" x14ac:dyDescent="0.3">
      <c r="A936" s="11"/>
      <c r="B936" s="11"/>
      <c r="C936" s="11"/>
      <c r="D936" s="30"/>
      <c r="E936" s="10" t="s">
        <v>50</v>
      </c>
      <c r="F936" s="14">
        <v>1</v>
      </c>
      <c r="G936" s="15">
        <v>295</v>
      </c>
      <c r="H936" s="15">
        <v>0</v>
      </c>
      <c r="I936" s="15">
        <v>0</v>
      </c>
      <c r="J936" s="16">
        <f>OR(F936&lt;&gt;0,G936&lt;&gt;0,H936&lt;&gt;0,I936&lt;&gt;0)*(F936 + (F936 = 0))*(G936 + (G936 = 0))*(H936 + (H936 = 0))*(I936 + (I936 = 0))</f>
        <v>295</v>
      </c>
      <c r="K936" s="11"/>
      <c r="L936" s="11"/>
      <c r="M936" s="11"/>
      <c r="N936" s="11"/>
    </row>
    <row r="937" spans="1:14" x14ac:dyDescent="0.3">
      <c r="A937" s="11"/>
      <c r="B937" s="11"/>
      <c r="C937" s="11"/>
      <c r="D937" s="30"/>
      <c r="E937" s="11"/>
      <c r="F937" s="11"/>
      <c r="G937" s="11"/>
      <c r="H937" s="11"/>
      <c r="I937" s="11"/>
      <c r="J937" s="17" t="s">
        <v>672</v>
      </c>
      <c r="K937" s="18">
        <f>SUM(J932:J936)</f>
        <v>453.23</v>
      </c>
      <c r="L937" s="19">
        <v>0.34</v>
      </c>
      <c r="M937" s="34">
        <f>ROUND(L937*1.06,2)</f>
        <v>0.36</v>
      </c>
      <c r="N937" s="18">
        <f>ROUND(K937*M937,2)</f>
        <v>163.16</v>
      </c>
    </row>
    <row r="938" spans="1:14" ht="1.05" customHeight="1" x14ac:dyDescent="0.3">
      <c r="A938" s="20"/>
      <c r="B938" s="20"/>
      <c r="C938" s="20"/>
      <c r="D938" s="31"/>
      <c r="E938" s="20"/>
      <c r="F938" s="20"/>
      <c r="G938" s="20"/>
      <c r="H938" s="20"/>
      <c r="I938" s="20"/>
      <c r="J938" s="20"/>
      <c r="K938" s="20"/>
      <c r="L938" s="20"/>
      <c r="M938" s="20"/>
      <c r="N938" s="20"/>
    </row>
    <row r="939" spans="1:14" ht="21.6" x14ac:dyDescent="0.3">
      <c r="A939" s="9" t="s">
        <v>673</v>
      </c>
      <c r="B939" s="10" t="s">
        <v>19</v>
      </c>
      <c r="C939" s="10" t="s">
        <v>38</v>
      </c>
      <c r="D939" s="13" t="s">
        <v>674</v>
      </c>
      <c r="E939" s="11"/>
      <c r="F939" s="11"/>
      <c r="G939" s="11"/>
      <c r="H939" s="11"/>
      <c r="I939" s="11"/>
      <c r="J939" s="11"/>
      <c r="K939" s="12">
        <f>K945</f>
        <v>598</v>
      </c>
      <c r="L939" s="12">
        <f>L945</f>
        <v>17.75</v>
      </c>
      <c r="M939" s="34">
        <f>ROUND(L939*1.06,2)</f>
        <v>18.82</v>
      </c>
      <c r="N939" s="12">
        <f>N945</f>
        <v>11254.36</v>
      </c>
    </row>
    <row r="940" spans="1:14" ht="54" x14ac:dyDescent="0.3">
      <c r="A940" s="11"/>
      <c r="B940" s="11"/>
      <c r="C940" s="11"/>
      <c r="D940" s="13" t="s">
        <v>675</v>
      </c>
      <c r="E940" s="11"/>
      <c r="F940" s="11"/>
      <c r="G940" s="11"/>
      <c r="H940" s="11"/>
      <c r="I940" s="11"/>
      <c r="J940" s="11"/>
      <c r="K940" s="11"/>
      <c r="L940" s="11"/>
      <c r="M940" s="11"/>
      <c r="N940" s="11"/>
    </row>
    <row r="941" spans="1:14" x14ac:dyDescent="0.3">
      <c r="A941" s="11"/>
      <c r="B941" s="11"/>
      <c r="C941" s="11"/>
      <c r="D941" s="30"/>
      <c r="E941" s="10" t="s">
        <v>671</v>
      </c>
      <c r="F941" s="14"/>
      <c r="G941" s="15"/>
      <c r="H941" s="15"/>
      <c r="I941" s="15"/>
      <c r="J941" s="16">
        <f>OR(F941&lt;&gt;0,G941&lt;&gt;0,H941&lt;&gt;0,I941&lt;&gt;0)*(F941 + (F941 = 0))*(G941 + (G941 = 0))*(H941 + (H941 = 0))*(I941 + (I941 = 0))</f>
        <v>0</v>
      </c>
      <c r="K941" s="11"/>
      <c r="L941" s="11"/>
      <c r="M941" s="11"/>
      <c r="N941" s="11"/>
    </row>
    <row r="942" spans="1:14" x14ac:dyDescent="0.3">
      <c r="A942" s="11"/>
      <c r="B942" s="11"/>
      <c r="C942" s="11"/>
      <c r="D942" s="30"/>
      <c r="E942" s="10" t="s">
        <v>35</v>
      </c>
      <c r="F942" s="14">
        <v>1</v>
      </c>
      <c r="G942" s="15">
        <v>242</v>
      </c>
      <c r="H942" s="15">
        <v>0</v>
      </c>
      <c r="I942" s="15">
        <v>0</v>
      </c>
      <c r="J942" s="16">
        <f>OR(F942&lt;&gt;0,G942&lt;&gt;0,H942&lt;&gt;0,I942&lt;&gt;0)*(F942 + (F942 = 0))*(G942 + (G942 = 0))*(H942 + (H942 = 0))*(I942 + (I942 = 0))</f>
        <v>242</v>
      </c>
      <c r="K942" s="11"/>
      <c r="L942" s="11"/>
      <c r="M942" s="11"/>
      <c r="N942" s="11"/>
    </row>
    <row r="943" spans="1:14" x14ac:dyDescent="0.3">
      <c r="A943" s="11"/>
      <c r="B943" s="11"/>
      <c r="C943" s="11"/>
      <c r="D943" s="30"/>
      <c r="E943" s="10" t="s">
        <v>50</v>
      </c>
      <c r="F943" s="14">
        <v>1</v>
      </c>
      <c r="G943" s="15">
        <v>295</v>
      </c>
      <c r="H943" s="15">
        <v>0</v>
      </c>
      <c r="I943" s="15">
        <v>0</v>
      </c>
      <c r="J943" s="16">
        <f>OR(F943&lt;&gt;0,G943&lt;&gt;0,H943&lt;&gt;0,I943&lt;&gt;0)*(F943 + (F943 = 0))*(G943 + (G943 = 0))*(H943 + (H943 = 0))*(I943 + (I943 = 0))</f>
        <v>295</v>
      </c>
      <c r="K943" s="11"/>
      <c r="L943" s="11"/>
      <c r="M943" s="11"/>
      <c r="N943" s="11"/>
    </row>
    <row r="944" spans="1:14" x14ac:dyDescent="0.3">
      <c r="A944" s="11"/>
      <c r="B944" s="11"/>
      <c r="C944" s="11"/>
      <c r="D944" s="30"/>
      <c r="E944" s="10" t="s">
        <v>57</v>
      </c>
      <c r="F944" s="14">
        <v>1</v>
      </c>
      <c r="G944" s="15">
        <v>61</v>
      </c>
      <c r="H944" s="15">
        <v>0</v>
      </c>
      <c r="I944" s="15">
        <v>0</v>
      </c>
      <c r="J944" s="16">
        <f>OR(F944&lt;&gt;0,G944&lt;&gt;0,H944&lt;&gt;0,I944&lt;&gt;0)*(F944 + (F944 = 0))*(G944 + (G944 = 0))*(H944 + (H944 = 0))*(I944 + (I944 = 0))</f>
        <v>61</v>
      </c>
      <c r="K944" s="11"/>
      <c r="L944" s="11"/>
      <c r="M944" s="11"/>
      <c r="N944" s="11"/>
    </row>
    <row r="945" spans="1:14" x14ac:dyDescent="0.3">
      <c r="A945" s="11"/>
      <c r="B945" s="11"/>
      <c r="C945" s="11"/>
      <c r="D945" s="30"/>
      <c r="E945" s="11"/>
      <c r="F945" s="11"/>
      <c r="G945" s="11"/>
      <c r="H945" s="11"/>
      <c r="I945" s="11"/>
      <c r="J945" s="17" t="s">
        <v>676</v>
      </c>
      <c r="K945" s="18">
        <f>SUM(J941:J944)</f>
        <v>598</v>
      </c>
      <c r="L945" s="19">
        <v>17.75</v>
      </c>
      <c r="M945" s="34">
        <f>ROUND(L945*1.06,2)</f>
        <v>18.82</v>
      </c>
      <c r="N945" s="18">
        <f>ROUND(K945*M945,2)</f>
        <v>11254.36</v>
      </c>
    </row>
    <row r="946" spans="1:14" ht="1.05" customHeight="1" x14ac:dyDescent="0.3">
      <c r="A946" s="20"/>
      <c r="B946" s="20"/>
      <c r="C946" s="20"/>
      <c r="D946" s="31"/>
      <c r="E946" s="20"/>
      <c r="F946" s="20"/>
      <c r="G946" s="20"/>
      <c r="H946" s="20"/>
      <c r="I946" s="20"/>
      <c r="J946" s="20"/>
      <c r="K946" s="20"/>
      <c r="L946" s="20"/>
      <c r="M946" s="20"/>
      <c r="N946" s="20"/>
    </row>
    <row r="947" spans="1:14" x14ac:dyDescent="0.3">
      <c r="A947" s="9" t="s">
        <v>677</v>
      </c>
      <c r="B947" s="10" t="s">
        <v>19</v>
      </c>
      <c r="C947" s="10" t="s">
        <v>38</v>
      </c>
      <c r="D947" s="13" t="s">
        <v>678</v>
      </c>
      <c r="E947" s="11"/>
      <c r="F947" s="11"/>
      <c r="G947" s="11"/>
      <c r="H947" s="11"/>
      <c r="I947" s="11"/>
      <c r="J947" s="11"/>
      <c r="K947" s="12">
        <f>K953</f>
        <v>598</v>
      </c>
      <c r="L947" s="12">
        <f>L953</f>
        <v>1.22</v>
      </c>
      <c r="M947" s="34">
        <f>ROUND(L947*1.06,2)</f>
        <v>1.29</v>
      </c>
      <c r="N947" s="12">
        <f>N953</f>
        <v>771.42</v>
      </c>
    </row>
    <row r="948" spans="1:14" ht="43.2" x14ac:dyDescent="0.3">
      <c r="A948" s="11"/>
      <c r="B948" s="11"/>
      <c r="C948" s="11"/>
      <c r="D948" s="13" t="s">
        <v>679</v>
      </c>
      <c r="E948" s="11"/>
      <c r="F948" s="11"/>
      <c r="G948" s="11"/>
      <c r="H948" s="11"/>
      <c r="I948" s="11"/>
      <c r="J948" s="11"/>
      <c r="K948" s="11"/>
      <c r="L948" s="11"/>
      <c r="M948" s="11"/>
      <c r="N948" s="11"/>
    </row>
    <row r="949" spans="1:14" x14ac:dyDescent="0.3">
      <c r="A949" s="11"/>
      <c r="B949" s="11"/>
      <c r="C949" s="11"/>
      <c r="D949" s="30"/>
      <c r="E949" s="10" t="s">
        <v>671</v>
      </c>
      <c r="F949" s="14"/>
      <c r="G949" s="15"/>
      <c r="H949" s="15"/>
      <c r="I949" s="15"/>
      <c r="J949" s="16">
        <f>OR(F949&lt;&gt;0,G949&lt;&gt;0,H949&lt;&gt;0,I949&lt;&gt;0)*(F949 + (F949 = 0))*(G949 + (G949 = 0))*(H949 + (H949 = 0))*(I949 + (I949 = 0))</f>
        <v>0</v>
      </c>
      <c r="K949" s="11"/>
      <c r="L949" s="11"/>
      <c r="M949" s="11"/>
      <c r="N949" s="11"/>
    </row>
    <row r="950" spans="1:14" x14ac:dyDescent="0.3">
      <c r="A950" s="11"/>
      <c r="B950" s="11"/>
      <c r="C950" s="11"/>
      <c r="D950" s="30"/>
      <c r="E950" s="10" t="s">
        <v>35</v>
      </c>
      <c r="F950" s="14">
        <v>1</v>
      </c>
      <c r="G950" s="15">
        <v>242</v>
      </c>
      <c r="H950" s="15">
        <v>0</v>
      </c>
      <c r="I950" s="15">
        <v>0</v>
      </c>
      <c r="J950" s="16">
        <f>OR(F950&lt;&gt;0,G950&lt;&gt;0,H950&lt;&gt;0,I950&lt;&gt;0)*(F950 + (F950 = 0))*(G950 + (G950 = 0))*(H950 + (H950 = 0))*(I950 + (I950 = 0))</f>
        <v>242</v>
      </c>
      <c r="K950" s="11"/>
      <c r="L950" s="11"/>
      <c r="M950" s="11"/>
      <c r="N950" s="11"/>
    </row>
    <row r="951" spans="1:14" x14ac:dyDescent="0.3">
      <c r="A951" s="11"/>
      <c r="B951" s="11"/>
      <c r="C951" s="11"/>
      <c r="D951" s="30"/>
      <c r="E951" s="10" t="s">
        <v>50</v>
      </c>
      <c r="F951" s="14">
        <v>1</v>
      </c>
      <c r="G951" s="15">
        <v>295</v>
      </c>
      <c r="H951" s="15">
        <v>0</v>
      </c>
      <c r="I951" s="15">
        <v>0</v>
      </c>
      <c r="J951" s="16">
        <f>OR(F951&lt;&gt;0,G951&lt;&gt;0,H951&lt;&gt;0,I951&lt;&gt;0)*(F951 + (F951 = 0))*(G951 + (G951 = 0))*(H951 + (H951 = 0))*(I951 + (I951 = 0))</f>
        <v>295</v>
      </c>
      <c r="K951" s="11"/>
      <c r="L951" s="11"/>
      <c r="M951" s="11"/>
      <c r="N951" s="11"/>
    </row>
    <row r="952" spans="1:14" x14ac:dyDescent="0.3">
      <c r="A952" s="11"/>
      <c r="B952" s="11"/>
      <c r="C952" s="11"/>
      <c r="D952" s="30"/>
      <c r="E952" s="10" t="s">
        <v>57</v>
      </c>
      <c r="F952" s="14">
        <v>1</v>
      </c>
      <c r="G952" s="15">
        <v>61</v>
      </c>
      <c r="H952" s="15">
        <v>0</v>
      </c>
      <c r="I952" s="15">
        <v>0</v>
      </c>
      <c r="J952" s="16">
        <f>OR(F952&lt;&gt;0,G952&lt;&gt;0,H952&lt;&gt;0,I952&lt;&gt;0)*(F952 + (F952 = 0))*(G952 + (G952 = 0))*(H952 + (H952 = 0))*(I952 + (I952 = 0))</f>
        <v>61</v>
      </c>
      <c r="K952" s="11"/>
      <c r="L952" s="11"/>
      <c r="M952" s="11"/>
      <c r="N952" s="11"/>
    </row>
    <row r="953" spans="1:14" x14ac:dyDescent="0.3">
      <c r="A953" s="11"/>
      <c r="B953" s="11"/>
      <c r="C953" s="11"/>
      <c r="D953" s="30"/>
      <c r="E953" s="11"/>
      <c r="F953" s="11"/>
      <c r="G953" s="11"/>
      <c r="H953" s="11"/>
      <c r="I953" s="11"/>
      <c r="J953" s="17" t="s">
        <v>680</v>
      </c>
      <c r="K953" s="18">
        <f>SUM(J949:J952)</f>
        <v>598</v>
      </c>
      <c r="L953" s="19">
        <v>1.22</v>
      </c>
      <c r="M953" s="34">
        <f>ROUND(L953*1.06,2)</f>
        <v>1.29</v>
      </c>
      <c r="N953" s="18">
        <f>ROUND(K953*M953,2)</f>
        <v>771.42</v>
      </c>
    </row>
    <row r="954" spans="1:14" ht="1.05" customHeight="1" x14ac:dyDescent="0.3">
      <c r="A954" s="20"/>
      <c r="B954" s="20"/>
      <c r="C954" s="20"/>
      <c r="D954" s="31"/>
      <c r="E954" s="20"/>
      <c r="F954" s="20"/>
      <c r="G954" s="20"/>
      <c r="H954" s="20"/>
      <c r="I954" s="20"/>
      <c r="J954" s="20"/>
      <c r="K954" s="20"/>
      <c r="L954" s="20"/>
      <c r="M954" s="20"/>
      <c r="N954" s="20"/>
    </row>
    <row r="955" spans="1:14" x14ac:dyDescent="0.3">
      <c r="A955" s="9" t="s">
        <v>681</v>
      </c>
      <c r="B955" s="10" t="s">
        <v>19</v>
      </c>
      <c r="C955" s="10" t="s">
        <v>38</v>
      </c>
      <c r="D955" s="13" t="s">
        <v>682</v>
      </c>
      <c r="E955" s="11"/>
      <c r="F955" s="11"/>
      <c r="G955" s="11"/>
      <c r="H955" s="11"/>
      <c r="I955" s="11"/>
      <c r="J955" s="11"/>
      <c r="K955" s="12">
        <f>K958</f>
        <v>366</v>
      </c>
      <c r="L955" s="12">
        <f>L958</f>
        <v>0.62</v>
      </c>
      <c r="M955" s="34">
        <f>ROUND(L955*1.06,2)</f>
        <v>0.66</v>
      </c>
      <c r="N955" s="12">
        <f>N958</f>
        <v>241.56</v>
      </c>
    </row>
    <row r="956" spans="1:14" ht="43.2" x14ac:dyDescent="0.3">
      <c r="A956" s="11"/>
      <c r="B956" s="11"/>
      <c r="C956" s="11"/>
      <c r="D956" s="13" t="s">
        <v>683</v>
      </c>
      <c r="E956" s="11"/>
      <c r="F956" s="11"/>
      <c r="G956" s="11"/>
      <c r="H956" s="11"/>
      <c r="I956" s="11"/>
      <c r="J956" s="11"/>
      <c r="K956" s="11"/>
      <c r="L956" s="11"/>
      <c r="M956" s="11"/>
      <c r="N956" s="11"/>
    </row>
    <row r="957" spans="1:14" x14ac:dyDescent="0.3">
      <c r="A957" s="11"/>
      <c r="B957" s="11"/>
      <c r="C957" s="11"/>
      <c r="D957" s="30"/>
      <c r="E957" s="10" t="s">
        <v>57</v>
      </c>
      <c r="F957" s="14">
        <v>1</v>
      </c>
      <c r="G957" s="15">
        <v>61</v>
      </c>
      <c r="H957" s="15">
        <v>0</v>
      </c>
      <c r="I957" s="15">
        <v>6</v>
      </c>
      <c r="J957" s="16">
        <f>OR(F957&lt;&gt;0,G957&lt;&gt;0,H957&lt;&gt;0,I957&lt;&gt;0)*(F957 + (F957 = 0))*(G957 + (G957 = 0))*(H957 + (H957 = 0))*(I957 + (I957 = 0))</f>
        <v>366</v>
      </c>
      <c r="K957" s="11"/>
      <c r="L957" s="11"/>
      <c r="M957" s="11"/>
      <c r="N957" s="11"/>
    </row>
    <row r="958" spans="1:14" x14ac:dyDescent="0.3">
      <c r="A958" s="11"/>
      <c r="B958" s="11"/>
      <c r="C958" s="11"/>
      <c r="D958" s="30"/>
      <c r="E958" s="11"/>
      <c r="F958" s="11"/>
      <c r="G958" s="11"/>
      <c r="H958" s="11"/>
      <c r="I958" s="11"/>
      <c r="J958" s="17" t="s">
        <v>684</v>
      </c>
      <c r="K958" s="18">
        <f>J957</f>
        <v>366</v>
      </c>
      <c r="L958" s="19">
        <v>0.62</v>
      </c>
      <c r="M958" s="34">
        <f>ROUND(L958*1.06,2)</f>
        <v>0.66</v>
      </c>
      <c r="N958" s="18">
        <f>ROUND(K958*M958,2)</f>
        <v>241.56</v>
      </c>
    </row>
    <row r="959" spans="1:14" ht="1.05" customHeight="1" x14ac:dyDescent="0.3">
      <c r="A959" s="20"/>
      <c r="B959" s="20"/>
      <c r="C959" s="20"/>
      <c r="D959" s="31"/>
      <c r="E959" s="20"/>
      <c r="F959" s="20"/>
      <c r="G959" s="20"/>
      <c r="H959" s="20"/>
      <c r="I959" s="20"/>
      <c r="J959" s="20"/>
      <c r="K959" s="20"/>
      <c r="L959" s="20"/>
      <c r="M959" s="20"/>
      <c r="N959" s="20"/>
    </row>
    <row r="960" spans="1:14" x14ac:dyDescent="0.3">
      <c r="A960" s="9" t="s">
        <v>685</v>
      </c>
      <c r="B960" s="10" t="s">
        <v>19</v>
      </c>
      <c r="C960" s="10" t="s">
        <v>53</v>
      </c>
      <c r="D960" s="13" t="s">
        <v>686</v>
      </c>
      <c r="E960" s="11"/>
      <c r="F960" s="11"/>
      <c r="G960" s="11"/>
      <c r="H960" s="11"/>
      <c r="I960" s="11"/>
      <c r="J960" s="11"/>
      <c r="K960" s="12">
        <f>K966</f>
        <v>87</v>
      </c>
      <c r="L960" s="12">
        <f>L966</f>
        <v>8.2100000000000009</v>
      </c>
      <c r="M960" s="34">
        <f>ROUND(L960*1.06,2)</f>
        <v>8.6999999999999993</v>
      </c>
      <c r="N960" s="12">
        <f>N966</f>
        <v>756.9</v>
      </c>
    </row>
    <row r="961" spans="1:14" ht="21.6" x14ac:dyDescent="0.3">
      <c r="A961" s="11"/>
      <c r="B961" s="11"/>
      <c r="C961" s="11"/>
      <c r="D961" s="13" t="s">
        <v>687</v>
      </c>
      <c r="E961" s="11"/>
      <c r="F961" s="11"/>
      <c r="G961" s="11"/>
      <c r="H961" s="11"/>
      <c r="I961" s="11"/>
      <c r="J961" s="11"/>
      <c r="K961" s="11"/>
      <c r="L961" s="11"/>
      <c r="M961" s="11"/>
      <c r="N961" s="11"/>
    </row>
    <row r="962" spans="1:14" x14ac:dyDescent="0.3">
      <c r="A962" s="11"/>
      <c r="B962" s="11"/>
      <c r="C962" s="11"/>
      <c r="D962" s="30"/>
      <c r="E962" s="10" t="s">
        <v>35</v>
      </c>
      <c r="F962" s="14">
        <v>1</v>
      </c>
      <c r="G962" s="15">
        <v>23.5</v>
      </c>
      <c r="H962" s="15">
        <v>0</v>
      </c>
      <c r="I962" s="15">
        <v>0</v>
      </c>
      <c r="J962" s="16">
        <f>OR(F962&lt;&gt;0,G962&lt;&gt;0,H962&lt;&gt;0,I962&lt;&gt;0)*(F962 + (F962 = 0))*(G962 + (G962 = 0))*(H962 + (H962 = 0))*(I962 + (I962 = 0))</f>
        <v>23.5</v>
      </c>
      <c r="K962" s="11"/>
      <c r="L962" s="11"/>
      <c r="M962" s="11"/>
      <c r="N962" s="11"/>
    </row>
    <row r="963" spans="1:14" x14ac:dyDescent="0.3">
      <c r="A963" s="11"/>
      <c r="B963" s="11"/>
      <c r="C963" s="11"/>
      <c r="D963" s="30"/>
      <c r="E963" s="10" t="s">
        <v>16</v>
      </c>
      <c r="F963" s="14">
        <v>1</v>
      </c>
      <c r="G963" s="15">
        <v>19</v>
      </c>
      <c r="H963" s="15">
        <v>0</v>
      </c>
      <c r="I963" s="15">
        <v>0</v>
      </c>
      <c r="J963" s="16">
        <f>OR(F963&lt;&gt;0,G963&lt;&gt;0,H963&lt;&gt;0,I963&lt;&gt;0)*(F963 + (F963 = 0))*(G963 + (G963 = 0))*(H963 + (H963 = 0))*(I963 + (I963 = 0))</f>
        <v>19</v>
      </c>
      <c r="K963" s="11"/>
      <c r="L963" s="11"/>
      <c r="M963" s="11"/>
      <c r="N963" s="11"/>
    </row>
    <row r="964" spans="1:14" x14ac:dyDescent="0.3">
      <c r="A964" s="11"/>
      <c r="B964" s="11"/>
      <c r="C964" s="11"/>
      <c r="D964" s="30"/>
      <c r="E964" s="10" t="s">
        <v>688</v>
      </c>
      <c r="F964" s="14">
        <v>1</v>
      </c>
      <c r="G964" s="15">
        <v>34.5</v>
      </c>
      <c r="H964" s="15">
        <v>0</v>
      </c>
      <c r="I964" s="15">
        <v>0</v>
      </c>
      <c r="J964" s="16">
        <f>OR(F964&lt;&gt;0,G964&lt;&gt;0,H964&lt;&gt;0,I964&lt;&gt;0)*(F964 + (F964 = 0))*(G964 + (G964 = 0))*(H964 + (H964 = 0))*(I964 + (I964 = 0))</f>
        <v>34.5</v>
      </c>
      <c r="K964" s="11"/>
      <c r="L964" s="11"/>
      <c r="M964" s="11"/>
      <c r="N964" s="11"/>
    </row>
    <row r="965" spans="1:14" x14ac:dyDescent="0.3">
      <c r="A965" s="11"/>
      <c r="B965" s="11"/>
      <c r="C965" s="11"/>
      <c r="D965" s="30"/>
      <c r="E965" s="10" t="s">
        <v>16</v>
      </c>
      <c r="F965" s="14">
        <v>1</v>
      </c>
      <c r="G965" s="15">
        <v>10</v>
      </c>
      <c r="H965" s="15">
        <v>0</v>
      </c>
      <c r="I965" s="15">
        <v>0</v>
      </c>
      <c r="J965" s="16">
        <f>OR(F965&lt;&gt;0,G965&lt;&gt;0,H965&lt;&gt;0,I965&lt;&gt;0)*(F965 + (F965 = 0))*(G965 + (G965 = 0))*(H965 + (H965 = 0))*(I965 + (I965 = 0))</f>
        <v>10</v>
      </c>
      <c r="K965" s="11"/>
      <c r="L965" s="11"/>
      <c r="M965" s="11"/>
      <c r="N965" s="11"/>
    </row>
    <row r="966" spans="1:14" x14ac:dyDescent="0.3">
      <c r="A966" s="11"/>
      <c r="B966" s="11"/>
      <c r="C966" s="11"/>
      <c r="D966" s="30"/>
      <c r="E966" s="11"/>
      <c r="F966" s="11"/>
      <c r="G966" s="11"/>
      <c r="H966" s="11"/>
      <c r="I966" s="11"/>
      <c r="J966" s="17" t="s">
        <v>689</v>
      </c>
      <c r="K966" s="18">
        <f>SUM(J962:J965)</f>
        <v>87</v>
      </c>
      <c r="L966" s="19">
        <v>8.2100000000000009</v>
      </c>
      <c r="M966" s="34">
        <f>ROUND(L966*1.06,2)</f>
        <v>8.6999999999999993</v>
      </c>
      <c r="N966" s="18">
        <f>ROUND(K966*M966,2)</f>
        <v>756.9</v>
      </c>
    </row>
    <row r="967" spans="1:14" ht="1.05" customHeight="1" x14ac:dyDescent="0.3">
      <c r="A967" s="20"/>
      <c r="B967" s="20"/>
      <c r="C967" s="20"/>
      <c r="D967" s="31"/>
      <c r="E967" s="20"/>
      <c r="F967" s="20"/>
      <c r="G967" s="20"/>
      <c r="H967" s="20"/>
      <c r="I967" s="20"/>
      <c r="J967" s="20"/>
      <c r="K967" s="20"/>
      <c r="L967" s="20"/>
      <c r="M967" s="20"/>
      <c r="N967" s="20"/>
    </row>
    <row r="968" spans="1:14" x14ac:dyDescent="0.3">
      <c r="A968" s="9" t="s">
        <v>690</v>
      </c>
      <c r="B968" s="10" t="s">
        <v>19</v>
      </c>
      <c r="C968" s="10" t="s">
        <v>45</v>
      </c>
      <c r="D968" s="13" t="s">
        <v>691</v>
      </c>
      <c r="E968" s="11"/>
      <c r="F968" s="11"/>
      <c r="G968" s="11"/>
      <c r="H968" s="11"/>
      <c r="I968" s="11"/>
      <c r="J968" s="11"/>
      <c r="K968" s="12">
        <f>K973</f>
        <v>11.9</v>
      </c>
      <c r="L968" s="12">
        <f>L973</f>
        <v>27.01</v>
      </c>
      <c r="M968" s="34">
        <f>ROUND(L968*1.06,2)</f>
        <v>28.63</v>
      </c>
      <c r="N968" s="12">
        <f>N973</f>
        <v>340.7</v>
      </c>
    </row>
    <row r="969" spans="1:14" ht="86.4" x14ac:dyDescent="0.3">
      <c r="A969" s="11"/>
      <c r="B969" s="11"/>
      <c r="C969" s="11"/>
      <c r="D969" s="13" t="s">
        <v>692</v>
      </c>
      <c r="E969" s="11"/>
      <c r="F969" s="11"/>
      <c r="G969" s="11"/>
      <c r="H969" s="11"/>
      <c r="I969" s="11"/>
      <c r="J969" s="11"/>
      <c r="K969" s="11"/>
      <c r="L969" s="11"/>
      <c r="M969" s="11"/>
      <c r="N969" s="11"/>
    </row>
    <row r="970" spans="1:14" x14ac:dyDescent="0.3">
      <c r="A970" s="11"/>
      <c r="B970" s="11"/>
      <c r="C970" s="11"/>
      <c r="D970" s="30"/>
      <c r="E970" s="10" t="s">
        <v>693</v>
      </c>
      <c r="F970" s="14"/>
      <c r="G970" s="15"/>
      <c r="H970" s="15"/>
      <c r="I970" s="15"/>
      <c r="J970" s="16">
        <f>OR(F970&lt;&gt;0,G970&lt;&gt;0,H970&lt;&gt;0,I970&lt;&gt;0)*(F970 + (F970 = 0))*(G970 + (G970 = 0))*(H970 + (H970 = 0))*(I970 + (I970 = 0))</f>
        <v>0</v>
      </c>
      <c r="K970" s="11"/>
      <c r="L970" s="11"/>
      <c r="M970" s="11"/>
      <c r="N970" s="11"/>
    </row>
    <row r="971" spans="1:14" x14ac:dyDescent="0.3">
      <c r="A971" s="11"/>
      <c r="B971" s="11"/>
      <c r="C971" s="11"/>
      <c r="D971" s="30"/>
      <c r="E971" s="10" t="s">
        <v>16</v>
      </c>
      <c r="F971" s="14">
        <v>1</v>
      </c>
      <c r="G971" s="15">
        <v>11</v>
      </c>
      <c r="H971" s="15">
        <v>0</v>
      </c>
      <c r="I971" s="15">
        <v>0.85</v>
      </c>
      <c r="J971" s="16">
        <f>OR(F971&lt;&gt;0,G971&lt;&gt;0,H971&lt;&gt;0,I971&lt;&gt;0)*(F971 + (F971 = 0))*(G971 + (G971 = 0))*(H971 + (H971 = 0))*(I971 + (I971 = 0))</f>
        <v>9.35</v>
      </c>
      <c r="K971" s="11"/>
      <c r="L971" s="11"/>
      <c r="M971" s="11"/>
      <c r="N971" s="11"/>
    </row>
    <row r="972" spans="1:14" x14ac:dyDescent="0.3">
      <c r="A972" s="11"/>
      <c r="B972" s="11"/>
      <c r="C972" s="11"/>
      <c r="D972" s="30"/>
      <c r="E972" s="10" t="s">
        <v>16</v>
      </c>
      <c r="F972" s="14">
        <v>1</v>
      </c>
      <c r="G972" s="15">
        <v>3</v>
      </c>
      <c r="H972" s="15">
        <v>0</v>
      </c>
      <c r="I972" s="15">
        <v>0.85</v>
      </c>
      <c r="J972" s="16">
        <f>OR(F972&lt;&gt;0,G972&lt;&gt;0,H972&lt;&gt;0,I972&lt;&gt;0)*(F972 + (F972 = 0))*(G972 + (G972 = 0))*(H972 + (H972 = 0))*(I972 + (I972 = 0))</f>
        <v>2.5499999999999998</v>
      </c>
      <c r="K972" s="11"/>
      <c r="L972" s="11"/>
      <c r="M972" s="11"/>
      <c r="N972" s="11"/>
    </row>
    <row r="973" spans="1:14" x14ac:dyDescent="0.3">
      <c r="A973" s="11"/>
      <c r="B973" s="11"/>
      <c r="C973" s="11"/>
      <c r="D973" s="30"/>
      <c r="E973" s="11"/>
      <c r="F973" s="11"/>
      <c r="G973" s="11"/>
      <c r="H973" s="11"/>
      <c r="I973" s="11"/>
      <c r="J973" s="17" t="s">
        <v>694</v>
      </c>
      <c r="K973" s="18">
        <f>SUM(J970:J972)</f>
        <v>11.9</v>
      </c>
      <c r="L973" s="19">
        <v>27.01</v>
      </c>
      <c r="M973" s="34">
        <f>ROUND(L973*1.06,2)</f>
        <v>28.63</v>
      </c>
      <c r="N973" s="18">
        <f>ROUND(K973*M973,2)</f>
        <v>340.7</v>
      </c>
    </row>
    <row r="974" spans="1:14" ht="1.05" customHeight="1" x14ac:dyDescent="0.3">
      <c r="A974" s="20"/>
      <c r="B974" s="20"/>
      <c r="C974" s="20"/>
      <c r="D974" s="31"/>
      <c r="E974" s="20"/>
      <c r="F974" s="20"/>
      <c r="G974" s="20"/>
      <c r="H974" s="20"/>
      <c r="I974" s="20"/>
      <c r="J974" s="20"/>
      <c r="K974" s="20"/>
      <c r="L974" s="20"/>
      <c r="M974" s="20"/>
      <c r="N974" s="20"/>
    </row>
    <row r="975" spans="1:14" ht="21.6" x14ac:dyDescent="0.3">
      <c r="A975" s="9" t="s">
        <v>190</v>
      </c>
      <c r="B975" s="10" t="s">
        <v>19</v>
      </c>
      <c r="C975" s="10" t="s">
        <v>191</v>
      </c>
      <c r="D975" s="13" t="s">
        <v>192</v>
      </c>
      <c r="E975" s="11"/>
      <c r="F975" s="11"/>
      <c r="G975" s="11"/>
      <c r="H975" s="11"/>
      <c r="I975" s="11"/>
      <c r="J975" s="11"/>
      <c r="K975" s="12">
        <f>K990</f>
        <v>2019.41</v>
      </c>
      <c r="L975" s="12">
        <f>L990</f>
        <v>1.82</v>
      </c>
      <c r="M975" s="34">
        <f>ROUND(L975*1.06,2)</f>
        <v>1.93</v>
      </c>
      <c r="N975" s="12">
        <f>N990</f>
        <v>3897.46</v>
      </c>
    </row>
    <row r="976" spans="1:14" ht="32.4" x14ac:dyDescent="0.3">
      <c r="A976" s="11"/>
      <c r="B976" s="11"/>
      <c r="C976" s="11"/>
      <c r="D976" s="13" t="s">
        <v>193</v>
      </c>
      <c r="E976" s="11"/>
      <c r="F976" s="11"/>
      <c r="G976" s="11"/>
      <c r="H976" s="11"/>
      <c r="I976" s="11"/>
      <c r="J976" s="11"/>
      <c r="K976" s="11"/>
      <c r="L976" s="11"/>
      <c r="M976" s="11"/>
      <c r="N976" s="11"/>
    </row>
    <row r="977" spans="1:14" x14ac:dyDescent="0.3">
      <c r="A977" s="11"/>
      <c r="B977" s="11"/>
      <c r="C977" s="11"/>
      <c r="D977" s="30"/>
      <c r="E977" s="10" t="s">
        <v>658</v>
      </c>
      <c r="F977" s="14"/>
      <c r="G977" s="15"/>
      <c r="H977" s="15"/>
      <c r="I977" s="15"/>
      <c r="J977" s="16">
        <f>OR(F977&lt;&gt;0,G977&lt;&gt;0,H977&lt;&gt;0,I977&lt;&gt;0)*(F977 + (F977 = 0))*(G977 + (G977 = 0))*(H977 + (H977 = 0))*(I977 + (I977 = 0))</f>
        <v>0</v>
      </c>
      <c r="K977" s="11"/>
      <c r="L977" s="11"/>
      <c r="M977" s="11"/>
      <c r="N977" s="11"/>
    </row>
    <row r="978" spans="1:14" x14ac:dyDescent="0.3">
      <c r="A978" s="11"/>
      <c r="B978" s="11"/>
      <c r="C978" s="11"/>
      <c r="D978" s="30"/>
      <c r="E978" s="10" t="s">
        <v>50</v>
      </c>
      <c r="F978" s="14">
        <v>55</v>
      </c>
      <c r="G978" s="15">
        <v>25.5</v>
      </c>
      <c r="H978" s="15">
        <v>0</v>
      </c>
      <c r="I978" s="15">
        <v>0.15</v>
      </c>
      <c r="J978" s="16">
        <f>OR(F978&lt;&gt;0,G978&lt;&gt;0,H978&lt;&gt;0,I978&lt;&gt;0)*(F978 + (F978 = 0))*(G978 + (G978 = 0))*(H978 + (H978 = 0))*(I978 + (I978 = 0))</f>
        <v>210.375</v>
      </c>
      <c r="K978" s="11"/>
      <c r="L978" s="11"/>
      <c r="M978" s="11"/>
      <c r="N978" s="11"/>
    </row>
    <row r="979" spans="1:14" x14ac:dyDescent="0.3">
      <c r="A979" s="11"/>
      <c r="B979" s="11"/>
      <c r="C979" s="11"/>
      <c r="D979" s="30"/>
      <c r="E979" s="10" t="s">
        <v>16</v>
      </c>
      <c r="F979" s="14">
        <v>55</v>
      </c>
      <c r="G979" s="15">
        <v>27.5</v>
      </c>
      <c r="H979" s="15">
        <v>0</v>
      </c>
      <c r="I979" s="15">
        <v>0.15</v>
      </c>
      <c r="J979" s="16">
        <f>OR(F979&lt;&gt;0,G979&lt;&gt;0,H979&lt;&gt;0,I979&lt;&gt;0)*(F979 + (F979 = 0))*(G979 + (G979 = 0))*(H979 + (H979 = 0))*(I979 + (I979 = 0))</f>
        <v>226.875</v>
      </c>
      <c r="K979" s="11"/>
      <c r="L979" s="11"/>
      <c r="M979" s="11"/>
      <c r="N979" s="11"/>
    </row>
    <row r="980" spans="1:14" x14ac:dyDescent="0.3">
      <c r="A980" s="11"/>
      <c r="B980" s="11"/>
      <c r="C980" s="11"/>
      <c r="D980" s="30"/>
      <c r="E980" s="10" t="s">
        <v>659</v>
      </c>
      <c r="F980" s="14"/>
      <c r="G980" s="15"/>
      <c r="H980" s="15"/>
      <c r="I980" s="15"/>
      <c r="J980" s="16">
        <f>OR(F980&lt;&gt;0,G980&lt;&gt;0,H980&lt;&gt;0,I980&lt;&gt;0)*(F980 + (F980 = 0))*(G980 + (G980 = 0))*(H980 + (H980 = 0))*(I980 + (I980 = 0))</f>
        <v>0</v>
      </c>
      <c r="K980" s="11"/>
      <c r="L980" s="11"/>
      <c r="M980" s="11"/>
      <c r="N980" s="11"/>
    </row>
    <row r="981" spans="1:14" x14ac:dyDescent="0.3">
      <c r="A981" s="11"/>
      <c r="B981" s="11"/>
      <c r="C981" s="11"/>
      <c r="D981" s="30"/>
      <c r="E981" s="10" t="s">
        <v>50</v>
      </c>
      <c r="F981" s="14">
        <v>55</v>
      </c>
      <c r="G981" s="15">
        <v>11</v>
      </c>
      <c r="H981" s="15">
        <v>0</v>
      </c>
      <c r="I981" s="15">
        <v>0.15</v>
      </c>
      <c r="J981" s="16">
        <f>OR(F981&lt;&gt;0,G981&lt;&gt;0,H981&lt;&gt;0,I981&lt;&gt;0)*(F981 + (F981 = 0))*(G981 + (G981 = 0))*(H981 + (H981 = 0))*(I981 + (I981 = 0))</f>
        <v>90.75</v>
      </c>
      <c r="K981" s="11"/>
      <c r="L981" s="11"/>
      <c r="M981" s="11"/>
      <c r="N981" s="11"/>
    </row>
    <row r="982" spans="1:14" x14ac:dyDescent="0.3">
      <c r="A982" s="11"/>
      <c r="B982" s="11"/>
      <c r="C982" s="11"/>
      <c r="D982" s="30"/>
      <c r="E982" s="10" t="s">
        <v>16</v>
      </c>
      <c r="F982" s="14">
        <v>55</v>
      </c>
      <c r="G982" s="15">
        <v>4</v>
      </c>
      <c r="H982" s="15">
        <v>0</v>
      </c>
      <c r="I982" s="15">
        <v>0.15</v>
      </c>
      <c r="J982" s="16">
        <f>OR(F982&lt;&gt;0,G982&lt;&gt;0,H982&lt;&gt;0,I982&lt;&gt;0)*(F982 + (F982 = 0))*(G982 + (G982 = 0))*(H982 + (H982 = 0))*(I982 + (I982 = 0))</f>
        <v>33</v>
      </c>
      <c r="K982" s="11"/>
      <c r="L982" s="11"/>
      <c r="M982" s="11"/>
      <c r="N982" s="11"/>
    </row>
    <row r="983" spans="1:14" x14ac:dyDescent="0.3">
      <c r="A983" s="11"/>
      <c r="B983" s="11"/>
      <c r="C983" s="11"/>
      <c r="D983" s="30"/>
      <c r="E983" s="10" t="s">
        <v>660</v>
      </c>
      <c r="F983" s="14">
        <v>55</v>
      </c>
      <c r="G983" s="15">
        <v>13</v>
      </c>
      <c r="H983" s="15">
        <v>0</v>
      </c>
      <c r="I983" s="15">
        <v>0.15</v>
      </c>
      <c r="J983" s="16">
        <f>OR(F983&lt;&gt;0,G983&lt;&gt;0,H983&lt;&gt;0,I983&lt;&gt;0)*(F983 + (F983 = 0))*(G983 + (G983 = 0))*(H983 + (H983 = 0))*(I983 + (I983 = 0))</f>
        <v>107.25</v>
      </c>
      <c r="K983" s="11"/>
      <c r="L983" s="11"/>
      <c r="M983" s="11"/>
      <c r="N983" s="11"/>
    </row>
    <row r="984" spans="1:14" x14ac:dyDescent="0.3">
      <c r="A984" s="11"/>
      <c r="B984" s="11"/>
      <c r="C984" s="11"/>
      <c r="D984" s="30"/>
      <c r="E984" s="10" t="s">
        <v>62</v>
      </c>
      <c r="F984" s="14">
        <v>55</v>
      </c>
      <c r="G984" s="15">
        <v>25</v>
      </c>
      <c r="H984" s="15">
        <v>0</v>
      </c>
      <c r="I984" s="15">
        <v>0.15</v>
      </c>
      <c r="J984" s="16">
        <f>OR(F984&lt;&gt;0,G984&lt;&gt;0,H984&lt;&gt;0,I984&lt;&gt;0)*(F984 + (F984 = 0))*(G984 + (G984 = 0))*(H984 + (H984 = 0))*(I984 + (I984 = 0))</f>
        <v>206.25</v>
      </c>
      <c r="K984" s="11"/>
      <c r="L984" s="11"/>
      <c r="M984" s="11"/>
      <c r="N984" s="11"/>
    </row>
    <row r="985" spans="1:14" x14ac:dyDescent="0.3">
      <c r="A985" s="11"/>
      <c r="B985" s="11"/>
      <c r="C985" s="11"/>
      <c r="D985" s="30"/>
      <c r="E985" s="10" t="s">
        <v>16</v>
      </c>
      <c r="F985" s="14">
        <v>55</v>
      </c>
      <c r="G985" s="15">
        <v>17</v>
      </c>
      <c r="H985" s="15">
        <v>0</v>
      </c>
      <c r="I985" s="15">
        <v>0.15</v>
      </c>
      <c r="J985" s="16">
        <f>OR(F985&lt;&gt;0,G985&lt;&gt;0,H985&lt;&gt;0,I985&lt;&gt;0)*(F985 + (F985 = 0))*(G985 + (G985 = 0))*(H985 + (H985 = 0))*(I985 + (I985 = 0))</f>
        <v>140.25</v>
      </c>
      <c r="K985" s="11"/>
      <c r="L985" s="11"/>
      <c r="M985" s="11"/>
      <c r="N985" s="11"/>
    </row>
    <row r="986" spans="1:14" x14ac:dyDescent="0.3">
      <c r="A986" s="11"/>
      <c r="B986" s="11"/>
      <c r="C986" s="11"/>
      <c r="D986" s="30"/>
      <c r="E986" s="10" t="s">
        <v>695</v>
      </c>
      <c r="F986" s="14">
        <v>55</v>
      </c>
      <c r="G986" s="15">
        <v>8.1</v>
      </c>
      <c r="H986" s="15">
        <v>0</v>
      </c>
      <c r="I986" s="15">
        <v>0</v>
      </c>
      <c r="J986" s="16">
        <f>OR(F986&lt;&gt;0,G986&lt;&gt;0,H986&lt;&gt;0,I986&lt;&gt;0)*(F986 + (F986 = 0))*(G986 + (G986 = 0))*(H986 + (H986 = 0))*(I986 + (I986 = 0))</f>
        <v>445.5</v>
      </c>
      <c r="K986" s="11"/>
      <c r="L986" s="11"/>
      <c r="M986" s="11"/>
      <c r="N986" s="11"/>
    </row>
    <row r="987" spans="1:14" x14ac:dyDescent="0.3">
      <c r="A987" s="11"/>
      <c r="B987" s="11"/>
      <c r="C987" s="11"/>
      <c r="D987" s="30"/>
      <c r="E987" s="10" t="s">
        <v>696</v>
      </c>
      <c r="F987" s="14">
        <v>40</v>
      </c>
      <c r="G987" s="15">
        <v>38</v>
      </c>
      <c r="H987" s="15">
        <v>0.3</v>
      </c>
      <c r="I987" s="15">
        <v>0.21</v>
      </c>
      <c r="J987" s="16">
        <f>OR(F987&lt;&gt;0,G987&lt;&gt;0,H987&lt;&gt;0,I987&lt;&gt;0)*(F987 + (F987 = 0))*(G987 + (G987 = 0))*(H987 + (H987 = 0))*(I987 + (I987 = 0))</f>
        <v>95.76</v>
      </c>
      <c r="K987" s="11"/>
      <c r="L987" s="11"/>
      <c r="M987" s="11"/>
      <c r="N987" s="11"/>
    </row>
    <row r="988" spans="1:14" x14ac:dyDescent="0.3">
      <c r="A988" s="11"/>
      <c r="B988" s="11"/>
      <c r="C988" s="11"/>
      <c r="D988" s="30"/>
      <c r="E988" s="10" t="s">
        <v>16</v>
      </c>
      <c r="F988" s="14">
        <v>40</v>
      </c>
      <c r="G988" s="15">
        <v>5</v>
      </c>
      <c r="H988" s="15">
        <v>0</v>
      </c>
      <c r="I988" s="15">
        <v>0</v>
      </c>
      <c r="J988" s="16">
        <f>OR(F988&lt;&gt;0,G988&lt;&gt;0,H988&lt;&gt;0,I988&lt;&gt;0)*(F988 + (F988 = 0))*(G988 + (G988 = 0))*(H988 + (H988 = 0))*(I988 + (I988 = 0))</f>
        <v>200</v>
      </c>
      <c r="K988" s="11"/>
      <c r="L988" s="11"/>
      <c r="M988" s="11"/>
      <c r="N988" s="11"/>
    </row>
    <row r="989" spans="1:14" x14ac:dyDescent="0.3">
      <c r="A989" s="11"/>
      <c r="B989" s="11"/>
      <c r="C989" s="11"/>
      <c r="D989" s="30"/>
      <c r="E989" s="10" t="s">
        <v>197</v>
      </c>
      <c r="F989" s="14">
        <v>0.15</v>
      </c>
      <c r="G989" s="15">
        <v>1756.01</v>
      </c>
      <c r="H989" s="15">
        <v>0</v>
      </c>
      <c r="I989" s="15">
        <v>0</v>
      </c>
      <c r="J989" s="16">
        <f>OR(F989&lt;&gt;0,G989&lt;&gt;0,H989&lt;&gt;0,I989&lt;&gt;0)*(F989 + (F989 = 0))*(G989 + (G989 = 0))*(H989 + (H989 = 0))*(I989 + (I989 = 0))</f>
        <v>263.40199999999999</v>
      </c>
      <c r="K989" s="11"/>
      <c r="L989" s="11"/>
      <c r="M989" s="11"/>
      <c r="N989" s="11"/>
    </row>
    <row r="990" spans="1:14" x14ac:dyDescent="0.3">
      <c r="A990" s="11"/>
      <c r="B990" s="11"/>
      <c r="C990" s="11"/>
      <c r="D990" s="30"/>
      <c r="E990" s="11"/>
      <c r="F990" s="11"/>
      <c r="G990" s="11"/>
      <c r="H990" s="11"/>
      <c r="I990" s="11"/>
      <c r="J990" s="17" t="s">
        <v>198</v>
      </c>
      <c r="K990" s="18">
        <f>SUM(J977:J989)</f>
        <v>2019.41</v>
      </c>
      <c r="L990" s="19">
        <v>1.82</v>
      </c>
      <c r="M990" s="34">
        <f>ROUND(L990*1.06,2)</f>
        <v>1.93</v>
      </c>
      <c r="N990" s="18">
        <f>ROUND(K990*M990,2)</f>
        <v>3897.46</v>
      </c>
    </row>
    <row r="991" spans="1:14" ht="1.05" customHeight="1" x14ac:dyDescent="0.3">
      <c r="A991" s="20"/>
      <c r="B991" s="20"/>
      <c r="C991" s="20"/>
      <c r="D991" s="31"/>
      <c r="E991" s="20"/>
      <c r="F991" s="20"/>
      <c r="G991" s="20"/>
      <c r="H991" s="20"/>
      <c r="I991" s="20"/>
      <c r="J991" s="20"/>
      <c r="K991" s="20"/>
      <c r="L991" s="20"/>
      <c r="M991" s="20"/>
      <c r="N991" s="20"/>
    </row>
    <row r="992" spans="1:14" x14ac:dyDescent="0.3">
      <c r="A992" s="9" t="s">
        <v>697</v>
      </c>
      <c r="B992" s="10" t="s">
        <v>19</v>
      </c>
      <c r="C992" s="10" t="s">
        <v>38</v>
      </c>
      <c r="D992" s="13" t="s">
        <v>698</v>
      </c>
      <c r="E992" s="11"/>
      <c r="F992" s="11"/>
      <c r="G992" s="11"/>
      <c r="H992" s="11"/>
      <c r="I992" s="11"/>
      <c r="J992" s="11"/>
      <c r="K992" s="12">
        <f>K996</f>
        <v>63</v>
      </c>
      <c r="L992" s="12">
        <f>L996</f>
        <v>18.079999999999998</v>
      </c>
      <c r="M992" s="34">
        <f>ROUND(L992*1.06,2)</f>
        <v>19.16</v>
      </c>
      <c r="N992" s="12">
        <f>N996</f>
        <v>1207.08</v>
      </c>
    </row>
    <row r="993" spans="1:14" ht="43.2" x14ac:dyDescent="0.3">
      <c r="A993" s="11"/>
      <c r="B993" s="11"/>
      <c r="C993" s="11"/>
      <c r="D993" s="13" t="s">
        <v>699</v>
      </c>
      <c r="E993" s="11"/>
      <c r="F993" s="11"/>
      <c r="G993" s="11"/>
      <c r="H993" s="11"/>
      <c r="I993" s="11"/>
      <c r="J993" s="11"/>
      <c r="K993" s="11"/>
      <c r="L993" s="11"/>
      <c r="M993" s="11"/>
      <c r="N993" s="11"/>
    </row>
    <row r="994" spans="1:14" x14ac:dyDescent="0.3">
      <c r="A994" s="11"/>
      <c r="B994" s="11"/>
      <c r="C994" s="11"/>
      <c r="D994" s="30"/>
      <c r="E994" s="10" t="s">
        <v>700</v>
      </c>
      <c r="F994" s="14"/>
      <c r="G994" s="15"/>
      <c r="H994" s="15"/>
      <c r="I994" s="15"/>
      <c r="J994" s="16">
        <f>OR(F994&lt;&gt;0,G994&lt;&gt;0,H994&lt;&gt;0,I994&lt;&gt;0)*(F994 + (F994 = 0))*(G994 + (G994 = 0))*(H994 + (H994 = 0))*(I994 + (I994 = 0))</f>
        <v>0</v>
      </c>
      <c r="K994" s="11"/>
      <c r="L994" s="11"/>
      <c r="M994" s="11"/>
      <c r="N994" s="11"/>
    </row>
    <row r="995" spans="1:14" x14ac:dyDescent="0.3">
      <c r="A995" s="11"/>
      <c r="B995" s="11"/>
      <c r="C995" s="11"/>
      <c r="D995" s="30"/>
      <c r="E995" s="10" t="s">
        <v>50</v>
      </c>
      <c r="F995" s="14">
        <v>1</v>
      </c>
      <c r="G995" s="15">
        <v>63</v>
      </c>
      <c r="H995" s="15">
        <v>0</v>
      </c>
      <c r="I995" s="15">
        <v>0</v>
      </c>
      <c r="J995" s="16">
        <f>OR(F995&lt;&gt;0,G995&lt;&gt;0,H995&lt;&gt;0,I995&lt;&gt;0)*(F995 + (F995 = 0))*(G995 + (G995 = 0))*(H995 + (H995 = 0))*(I995 + (I995 = 0))</f>
        <v>63</v>
      </c>
      <c r="K995" s="11"/>
      <c r="L995" s="11"/>
      <c r="M995" s="11"/>
      <c r="N995" s="11"/>
    </row>
    <row r="996" spans="1:14" x14ac:dyDescent="0.3">
      <c r="A996" s="11"/>
      <c r="B996" s="11"/>
      <c r="C996" s="11"/>
      <c r="D996" s="30"/>
      <c r="E996" s="11"/>
      <c r="F996" s="11"/>
      <c r="G996" s="11"/>
      <c r="H996" s="11"/>
      <c r="I996" s="11"/>
      <c r="J996" s="17" t="s">
        <v>701</v>
      </c>
      <c r="K996" s="18">
        <f>SUM(J994:J995)</f>
        <v>63</v>
      </c>
      <c r="L996" s="19">
        <v>18.079999999999998</v>
      </c>
      <c r="M996" s="34">
        <f>ROUND(L996*1.06,2)</f>
        <v>19.16</v>
      </c>
      <c r="N996" s="18">
        <f>ROUND(K996*M996,2)</f>
        <v>1207.08</v>
      </c>
    </row>
    <row r="997" spans="1:14" ht="1.05" customHeight="1" x14ac:dyDescent="0.3">
      <c r="A997" s="20"/>
      <c r="B997" s="20"/>
      <c r="C997" s="20"/>
      <c r="D997" s="31"/>
      <c r="E997" s="20"/>
      <c r="F997" s="20"/>
      <c r="G997" s="20"/>
      <c r="H997" s="20"/>
      <c r="I997" s="20"/>
      <c r="J997" s="20"/>
      <c r="K997" s="20"/>
      <c r="L997" s="20"/>
      <c r="M997" s="20"/>
      <c r="N997" s="20"/>
    </row>
    <row r="998" spans="1:14" ht="21.6" x14ac:dyDescent="0.3">
      <c r="A998" s="9" t="s">
        <v>702</v>
      </c>
      <c r="B998" s="10" t="s">
        <v>19</v>
      </c>
      <c r="C998" s="10" t="s">
        <v>45</v>
      </c>
      <c r="D998" s="13" t="s">
        <v>703</v>
      </c>
      <c r="E998" s="11"/>
      <c r="F998" s="11"/>
      <c r="G998" s="11"/>
      <c r="H998" s="11"/>
      <c r="I998" s="11"/>
      <c r="J998" s="11"/>
      <c r="K998" s="12">
        <f>K1001</f>
        <v>3</v>
      </c>
      <c r="L998" s="12">
        <f>L1001</f>
        <v>149.24</v>
      </c>
      <c r="M998" s="34">
        <f>ROUND(L998*1.06,2)</f>
        <v>158.19</v>
      </c>
      <c r="N998" s="12">
        <f>N1001</f>
        <v>474.57</v>
      </c>
    </row>
    <row r="999" spans="1:14" ht="54" x14ac:dyDescent="0.3">
      <c r="A999" s="11"/>
      <c r="B999" s="11"/>
      <c r="C999" s="11"/>
      <c r="D999" s="13" t="s">
        <v>704</v>
      </c>
      <c r="E999" s="11"/>
      <c r="F999" s="11"/>
      <c r="G999" s="11"/>
      <c r="H999" s="11"/>
      <c r="I999" s="11"/>
      <c r="J999" s="11"/>
      <c r="K999" s="11"/>
      <c r="L999" s="11"/>
      <c r="M999" s="11"/>
      <c r="N999" s="11"/>
    </row>
    <row r="1000" spans="1:14" x14ac:dyDescent="0.3">
      <c r="A1000" s="11"/>
      <c r="B1000" s="11"/>
      <c r="C1000" s="11"/>
      <c r="D1000" s="30"/>
      <c r="E1000" s="10" t="s">
        <v>16</v>
      </c>
      <c r="F1000" s="14">
        <v>1</v>
      </c>
      <c r="G1000" s="15">
        <v>3</v>
      </c>
      <c r="H1000" s="15">
        <v>0</v>
      </c>
      <c r="I1000" s="15">
        <v>0</v>
      </c>
      <c r="J1000" s="16">
        <f>OR(F1000&lt;&gt;0,G1000&lt;&gt;0,H1000&lt;&gt;0,I1000&lt;&gt;0)*(F1000 + (F1000 = 0))*(G1000 + (G1000 = 0))*(H1000 + (H1000 = 0))*(I1000 + (I1000 = 0))</f>
        <v>3</v>
      </c>
      <c r="K1000" s="11"/>
      <c r="L1000" s="11"/>
      <c r="M1000" s="11"/>
      <c r="N1000" s="11"/>
    </row>
    <row r="1001" spans="1:14" x14ac:dyDescent="0.3">
      <c r="A1001" s="11"/>
      <c r="B1001" s="11"/>
      <c r="C1001" s="11"/>
      <c r="D1001" s="30"/>
      <c r="E1001" s="11"/>
      <c r="F1001" s="11"/>
      <c r="G1001" s="11"/>
      <c r="H1001" s="11"/>
      <c r="I1001" s="11"/>
      <c r="J1001" s="17" t="s">
        <v>705</v>
      </c>
      <c r="K1001" s="18">
        <f>J1000</f>
        <v>3</v>
      </c>
      <c r="L1001" s="19">
        <v>149.24</v>
      </c>
      <c r="M1001" s="34">
        <f>ROUND(L1001*1.06,2)</f>
        <v>158.19</v>
      </c>
      <c r="N1001" s="18">
        <f>ROUND(K1001*M1001,2)</f>
        <v>474.57</v>
      </c>
    </row>
    <row r="1002" spans="1:14" ht="1.05" customHeight="1" x14ac:dyDescent="0.3">
      <c r="A1002" s="20"/>
      <c r="B1002" s="20"/>
      <c r="C1002" s="20"/>
      <c r="D1002" s="31"/>
      <c r="E1002" s="20"/>
      <c r="F1002" s="20"/>
      <c r="G1002" s="20"/>
      <c r="H1002" s="20"/>
      <c r="I1002" s="20"/>
      <c r="J1002" s="20"/>
      <c r="K1002" s="20"/>
      <c r="L1002" s="20"/>
      <c r="M1002" s="20"/>
      <c r="N1002" s="20"/>
    </row>
    <row r="1003" spans="1:14" ht="21.6" x14ac:dyDescent="0.3">
      <c r="A1003" s="9" t="s">
        <v>706</v>
      </c>
      <c r="B1003" s="10" t="s">
        <v>19</v>
      </c>
      <c r="C1003" s="10" t="s">
        <v>38</v>
      </c>
      <c r="D1003" s="13" t="s">
        <v>707</v>
      </c>
      <c r="E1003" s="11"/>
      <c r="F1003" s="11"/>
      <c r="G1003" s="11"/>
      <c r="H1003" s="11"/>
      <c r="I1003" s="11"/>
      <c r="J1003" s="11"/>
      <c r="K1003" s="12">
        <f>K1011</f>
        <v>70</v>
      </c>
      <c r="L1003" s="12">
        <f>L1011</f>
        <v>33.22</v>
      </c>
      <c r="M1003" s="34">
        <f>ROUND(L1003*1.06,2)</f>
        <v>35.21</v>
      </c>
      <c r="N1003" s="12">
        <f>N1011</f>
        <v>2464.6999999999998</v>
      </c>
    </row>
    <row r="1004" spans="1:14" ht="43.2" x14ac:dyDescent="0.3">
      <c r="A1004" s="11"/>
      <c r="B1004" s="11"/>
      <c r="C1004" s="11"/>
      <c r="D1004" s="13" t="s">
        <v>708</v>
      </c>
      <c r="E1004" s="11"/>
      <c r="F1004" s="11"/>
      <c r="G1004" s="11"/>
      <c r="H1004" s="11"/>
      <c r="I1004" s="11"/>
      <c r="J1004" s="11"/>
      <c r="K1004" s="11"/>
      <c r="L1004" s="11"/>
      <c r="M1004" s="11"/>
      <c r="N1004" s="11"/>
    </row>
    <row r="1005" spans="1:14" x14ac:dyDescent="0.3">
      <c r="A1005" s="11"/>
      <c r="B1005" s="11"/>
      <c r="C1005" s="11"/>
      <c r="D1005" s="30"/>
      <c r="E1005" s="10" t="s">
        <v>659</v>
      </c>
      <c r="F1005" s="14"/>
      <c r="G1005" s="15"/>
      <c r="H1005" s="15"/>
      <c r="I1005" s="15"/>
      <c r="J1005" s="16">
        <f>OR(F1005&lt;&gt;0,G1005&lt;&gt;0,H1005&lt;&gt;0,I1005&lt;&gt;0)*(F1005 + (F1005 = 0))*(G1005 + (G1005 = 0))*(H1005 + (H1005 = 0))*(I1005 + (I1005 = 0))</f>
        <v>0</v>
      </c>
      <c r="K1005" s="11"/>
      <c r="L1005" s="11"/>
      <c r="M1005" s="11"/>
      <c r="N1005" s="11"/>
    </row>
    <row r="1006" spans="1:14" x14ac:dyDescent="0.3">
      <c r="A1006" s="11"/>
      <c r="B1006" s="11"/>
      <c r="C1006" s="11"/>
      <c r="D1006" s="30"/>
      <c r="E1006" s="10" t="s">
        <v>50</v>
      </c>
      <c r="F1006" s="14">
        <v>1</v>
      </c>
      <c r="G1006" s="15">
        <v>11</v>
      </c>
      <c r="H1006" s="15">
        <v>0</v>
      </c>
      <c r="I1006" s="15">
        <v>0</v>
      </c>
      <c r="J1006" s="16">
        <f>OR(F1006&lt;&gt;0,G1006&lt;&gt;0,H1006&lt;&gt;0,I1006&lt;&gt;0)*(F1006 + (F1006 = 0))*(G1006 + (G1006 = 0))*(H1006 + (H1006 = 0))*(I1006 + (I1006 = 0))</f>
        <v>11</v>
      </c>
      <c r="K1006" s="11"/>
      <c r="L1006" s="11"/>
      <c r="M1006" s="11"/>
      <c r="N1006" s="11"/>
    </row>
    <row r="1007" spans="1:14" x14ac:dyDescent="0.3">
      <c r="A1007" s="11"/>
      <c r="B1007" s="11"/>
      <c r="C1007" s="11"/>
      <c r="D1007" s="30"/>
      <c r="E1007" s="10" t="s">
        <v>16</v>
      </c>
      <c r="F1007" s="14">
        <v>1</v>
      </c>
      <c r="G1007" s="15">
        <v>4</v>
      </c>
      <c r="H1007" s="15">
        <v>0</v>
      </c>
      <c r="I1007" s="15">
        <v>0</v>
      </c>
      <c r="J1007" s="16">
        <f>OR(F1007&lt;&gt;0,G1007&lt;&gt;0,H1007&lt;&gt;0,I1007&lt;&gt;0)*(F1007 + (F1007 = 0))*(G1007 + (G1007 = 0))*(H1007 + (H1007 = 0))*(I1007 + (I1007 = 0))</f>
        <v>4</v>
      </c>
      <c r="K1007" s="11"/>
      <c r="L1007" s="11"/>
      <c r="M1007" s="11"/>
      <c r="N1007" s="11"/>
    </row>
    <row r="1008" spans="1:14" x14ac:dyDescent="0.3">
      <c r="A1008" s="11"/>
      <c r="B1008" s="11"/>
      <c r="C1008" s="11"/>
      <c r="D1008" s="30"/>
      <c r="E1008" s="10" t="s">
        <v>660</v>
      </c>
      <c r="F1008" s="14">
        <v>2</v>
      </c>
      <c r="G1008" s="15">
        <v>6.5</v>
      </c>
      <c r="H1008" s="15">
        <v>0</v>
      </c>
      <c r="I1008" s="15">
        <v>0</v>
      </c>
      <c r="J1008" s="16">
        <f>OR(F1008&lt;&gt;0,G1008&lt;&gt;0,H1008&lt;&gt;0,I1008&lt;&gt;0)*(F1008 + (F1008 = 0))*(G1008 + (G1008 = 0))*(H1008 + (H1008 = 0))*(I1008 + (I1008 = 0))</f>
        <v>13</v>
      </c>
      <c r="K1008" s="11"/>
      <c r="L1008" s="11"/>
      <c r="M1008" s="11"/>
      <c r="N1008" s="11"/>
    </row>
    <row r="1009" spans="1:14" x14ac:dyDescent="0.3">
      <c r="A1009" s="11"/>
      <c r="B1009" s="11"/>
      <c r="C1009" s="11"/>
      <c r="D1009" s="30"/>
      <c r="E1009" s="10" t="s">
        <v>709</v>
      </c>
      <c r="F1009" s="14">
        <v>1</v>
      </c>
      <c r="G1009" s="15">
        <v>25</v>
      </c>
      <c r="H1009" s="15">
        <v>0</v>
      </c>
      <c r="I1009" s="15">
        <v>0</v>
      </c>
      <c r="J1009" s="16">
        <f>OR(F1009&lt;&gt;0,G1009&lt;&gt;0,H1009&lt;&gt;0,I1009&lt;&gt;0)*(F1009 + (F1009 = 0))*(G1009 + (G1009 = 0))*(H1009 + (H1009 = 0))*(I1009 + (I1009 = 0))</f>
        <v>25</v>
      </c>
      <c r="K1009" s="11"/>
      <c r="L1009" s="11"/>
      <c r="M1009" s="11"/>
      <c r="N1009" s="11"/>
    </row>
    <row r="1010" spans="1:14" x14ac:dyDescent="0.3">
      <c r="A1010" s="11"/>
      <c r="B1010" s="11"/>
      <c r="C1010" s="11"/>
      <c r="D1010" s="30"/>
      <c r="E1010" s="10" t="s">
        <v>710</v>
      </c>
      <c r="F1010" s="14">
        <v>1</v>
      </c>
      <c r="G1010" s="15">
        <v>17</v>
      </c>
      <c r="H1010" s="15">
        <v>0</v>
      </c>
      <c r="I1010" s="15">
        <v>0</v>
      </c>
      <c r="J1010" s="16">
        <f>OR(F1010&lt;&gt;0,G1010&lt;&gt;0,H1010&lt;&gt;0,I1010&lt;&gt;0)*(F1010 + (F1010 = 0))*(G1010 + (G1010 = 0))*(H1010 + (H1010 = 0))*(I1010 + (I1010 = 0))</f>
        <v>17</v>
      </c>
      <c r="K1010" s="11"/>
      <c r="L1010" s="11"/>
      <c r="M1010" s="11"/>
      <c r="N1010" s="11"/>
    </row>
    <row r="1011" spans="1:14" x14ac:dyDescent="0.3">
      <c r="A1011" s="11"/>
      <c r="B1011" s="11"/>
      <c r="C1011" s="11"/>
      <c r="D1011" s="30"/>
      <c r="E1011" s="11"/>
      <c r="F1011" s="11"/>
      <c r="G1011" s="11"/>
      <c r="H1011" s="11"/>
      <c r="I1011" s="11"/>
      <c r="J1011" s="17" t="s">
        <v>711</v>
      </c>
      <c r="K1011" s="18">
        <f>SUM(J1005:J1010)</f>
        <v>70</v>
      </c>
      <c r="L1011" s="19">
        <v>33.22</v>
      </c>
      <c r="M1011" s="34">
        <f>ROUND(L1011*1.06,2)</f>
        <v>35.21</v>
      </c>
      <c r="N1011" s="18">
        <f>ROUND(K1011*M1011,2)</f>
        <v>2464.6999999999998</v>
      </c>
    </row>
    <row r="1012" spans="1:14" ht="1.05" customHeight="1" x14ac:dyDescent="0.3">
      <c r="A1012" s="20"/>
      <c r="B1012" s="20"/>
      <c r="C1012" s="20"/>
      <c r="D1012" s="31"/>
      <c r="E1012" s="20"/>
      <c r="F1012" s="20"/>
      <c r="G1012" s="20"/>
      <c r="H1012" s="20"/>
      <c r="I1012" s="20"/>
      <c r="J1012" s="20"/>
      <c r="K1012" s="20"/>
      <c r="L1012" s="20"/>
      <c r="M1012" s="20"/>
      <c r="N1012" s="20"/>
    </row>
    <row r="1013" spans="1:14" x14ac:dyDescent="0.3">
      <c r="A1013" s="9" t="s">
        <v>353</v>
      </c>
      <c r="B1013" s="10" t="s">
        <v>19</v>
      </c>
      <c r="C1013" s="10" t="s">
        <v>45</v>
      </c>
      <c r="D1013" s="13" t="s">
        <v>354</v>
      </c>
      <c r="E1013" s="11"/>
      <c r="F1013" s="11"/>
      <c r="G1013" s="11"/>
      <c r="H1013" s="11"/>
      <c r="I1013" s="11"/>
      <c r="J1013" s="11"/>
      <c r="K1013" s="12">
        <f>K1016</f>
        <v>3.5</v>
      </c>
      <c r="L1013" s="12">
        <f>L1016</f>
        <v>32.54</v>
      </c>
      <c r="M1013" s="34">
        <f>ROUND(L1013*1.06,2)</f>
        <v>34.49</v>
      </c>
      <c r="N1013" s="12">
        <f>N1016</f>
        <v>120.72</v>
      </c>
    </row>
    <row r="1014" spans="1:14" ht="54" x14ac:dyDescent="0.3">
      <c r="A1014" s="11"/>
      <c r="B1014" s="11"/>
      <c r="C1014" s="11"/>
      <c r="D1014" s="13" t="s">
        <v>355</v>
      </c>
      <c r="E1014" s="11"/>
      <c r="F1014" s="11"/>
      <c r="G1014" s="11"/>
      <c r="H1014" s="11"/>
      <c r="I1014" s="11"/>
      <c r="J1014" s="11"/>
      <c r="K1014" s="11"/>
      <c r="L1014" s="11"/>
      <c r="M1014" s="11"/>
      <c r="N1014" s="11"/>
    </row>
    <row r="1015" spans="1:14" x14ac:dyDescent="0.3">
      <c r="A1015" s="11"/>
      <c r="B1015" s="11"/>
      <c r="C1015" s="11"/>
      <c r="D1015" s="30"/>
      <c r="E1015" s="10" t="s">
        <v>712</v>
      </c>
      <c r="F1015" s="14">
        <v>1</v>
      </c>
      <c r="G1015" s="15">
        <v>70</v>
      </c>
      <c r="H1015" s="15">
        <v>0.05</v>
      </c>
      <c r="I1015" s="15">
        <v>0</v>
      </c>
      <c r="J1015" s="16">
        <f>OR(F1015&lt;&gt;0,G1015&lt;&gt;0,H1015&lt;&gt;0,I1015&lt;&gt;0)*(F1015 + (F1015 = 0))*(G1015 + (G1015 = 0))*(H1015 + (H1015 = 0))*(I1015 + (I1015 = 0))</f>
        <v>3.5</v>
      </c>
      <c r="K1015" s="11"/>
      <c r="L1015" s="11"/>
      <c r="M1015" s="11"/>
      <c r="N1015" s="11"/>
    </row>
    <row r="1016" spans="1:14" x14ac:dyDescent="0.3">
      <c r="A1016" s="11"/>
      <c r="B1016" s="11"/>
      <c r="C1016" s="11"/>
      <c r="D1016" s="30"/>
      <c r="E1016" s="11"/>
      <c r="F1016" s="11"/>
      <c r="G1016" s="11"/>
      <c r="H1016" s="11"/>
      <c r="I1016" s="11"/>
      <c r="J1016" s="17" t="s">
        <v>357</v>
      </c>
      <c r="K1016" s="18">
        <f>J1015</f>
        <v>3.5</v>
      </c>
      <c r="L1016" s="19">
        <v>32.54</v>
      </c>
      <c r="M1016" s="34">
        <f>ROUND(L1016*1.06,2)</f>
        <v>34.49</v>
      </c>
      <c r="N1016" s="18">
        <f>ROUND(K1016*M1016,2)</f>
        <v>120.72</v>
      </c>
    </row>
    <row r="1017" spans="1:14" ht="1.05" customHeight="1" x14ac:dyDescent="0.3">
      <c r="A1017" s="20"/>
      <c r="B1017" s="20"/>
      <c r="C1017" s="20"/>
      <c r="D1017" s="31"/>
      <c r="E1017" s="20"/>
      <c r="F1017" s="20"/>
      <c r="G1017" s="20"/>
      <c r="H1017" s="20"/>
      <c r="I1017" s="20"/>
      <c r="J1017" s="20"/>
      <c r="K1017" s="20"/>
      <c r="L1017" s="20"/>
      <c r="M1017" s="20"/>
      <c r="N1017" s="20"/>
    </row>
    <row r="1018" spans="1:14" ht="21.6" x14ac:dyDescent="0.3">
      <c r="A1018" s="9" t="s">
        <v>713</v>
      </c>
      <c r="B1018" s="10" t="s">
        <v>19</v>
      </c>
      <c r="C1018" s="10" t="s">
        <v>53</v>
      </c>
      <c r="D1018" s="13" t="s">
        <v>714</v>
      </c>
      <c r="E1018" s="11"/>
      <c r="F1018" s="11"/>
      <c r="G1018" s="11"/>
      <c r="H1018" s="11"/>
      <c r="I1018" s="11"/>
      <c r="J1018" s="11"/>
      <c r="K1018" s="12">
        <f>K1025</f>
        <v>54.5</v>
      </c>
      <c r="L1018" s="12">
        <f>L1025</f>
        <v>28.16</v>
      </c>
      <c r="M1018" s="34">
        <f>ROUND(L1018*1.06,2)</f>
        <v>29.85</v>
      </c>
      <c r="N1018" s="12">
        <f>N1025</f>
        <v>1626.83</v>
      </c>
    </row>
    <row r="1019" spans="1:14" ht="64.8" x14ac:dyDescent="0.3">
      <c r="A1019" s="11"/>
      <c r="B1019" s="11"/>
      <c r="C1019" s="11"/>
      <c r="D1019" s="13" t="s">
        <v>715</v>
      </c>
      <c r="E1019" s="11"/>
      <c r="F1019" s="11"/>
      <c r="G1019" s="11"/>
      <c r="H1019" s="11"/>
      <c r="I1019" s="11"/>
      <c r="J1019" s="11"/>
      <c r="K1019" s="11"/>
      <c r="L1019" s="11"/>
      <c r="M1019" s="11"/>
      <c r="N1019" s="11"/>
    </row>
    <row r="1020" spans="1:14" x14ac:dyDescent="0.3">
      <c r="A1020" s="11"/>
      <c r="B1020" s="11"/>
      <c r="C1020" s="11"/>
      <c r="D1020" s="30"/>
      <c r="E1020" s="10" t="s">
        <v>35</v>
      </c>
      <c r="F1020" s="14">
        <v>0</v>
      </c>
      <c r="G1020" s="15">
        <v>16</v>
      </c>
      <c r="H1020" s="15">
        <v>0</v>
      </c>
      <c r="I1020" s="15">
        <v>0</v>
      </c>
      <c r="J1020" s="16">
        <f>OR(F1020&lt;&gt;0,G1020&lt;&gt;0,H1020&lt;&gt;0,I1020&lt;&gt;0)*(F1020 + (F1020 = 0))*(G1020 + (G1020 = 0))*(H1020 + (H1020 = 0))*(I1020 + (I1020 = 0))</f>
        <v>16</v>
      </c>
      <c r="K1020" s="11"/>
      <c r="L1020" s="11"/>
      <c r="M1020" s="11"/>
      <c r="N1020" s="11"/>
    </row>
    <row r="1021" spans="1:14" x14ac:dyDescent="0.3">
      <c r="A1021" s="11"/>
      <c r="B1021" s="11"/>
      <c r="C1021" s="11"/>
      <c r="D1021" s="30"/>
      <c r="E1021" s="10" t="s">
        <v>16</v>
      </c>
      <c r="F1021" s="14">
        <v>0</v>
      </c>
      <c r="G1021" s="15">
        <v>12</v>
      </c>
      <c r="H1021" s="15">
        <v>0</v>
      </c>
      <c r="I1021" s="15">
        <v>0</v>
      </c>
      <c r="J1021" s="16">
        <f>OR(F1021&lt;&gt;0,G1021&lt;&gt;0,H1021&lt;&gt;0,I1021&lt;&gt;0)*(F1021 + (F1021 = 0))*(G1021 + (G1021 = 0))*(H1021 + (H1021 = 0))*(I1021 + (I1021 = 0))</f>
        <v>12</v>
      </c>
      <c r="K1021" s="11"/>
      <c r="L1021" s="11"/>
      <c r="M1021" s="11"/>
      <c r="N1021" s="11"/>
    </row>
    <row r="1022" spans="1:14" x14ac:dyDescent="0.3">
      <c r="A1022" s="11"/>
      <c r="B1022" s="11"/>
      <c r="C1022" s="11"/>
      <c r="D1022" s="30"/>
      <c r="E1022" s="10" t="s">
        <v>56</v>
      </c>
      <c r="F1022" s="14">
        <v>0</v>
      </c>
      <c r="G1022" s="15">
        <v>2</v>
      </c>
      <c r="H1022" s="15">
        <v>0</v>
      </c>
      <c r="I1022" s="15">
        <v>0</v>
      </c>
      <c r="J1022" s="16">
        <f>OR(F1022&lt;&gt;0,G1022&lt;&gt;0,H1022&lt;&gt;0,I1022&lt;&gt;0)*(F1022 + (F1022 = 0))*(G1022 + (G1022 = 0))*(H1022 + (H1022 = 0))*(I1022 + (I1022 = 0))</f>
        <v>2</v>
      </c>
      <c r="K1022" s="11"/>
      <c r="L1022" s="11"/>
      <c r="M1022" s="11"/>
      <c r="N1022" s="11"/>
    </row>
    <row r="1023" spans="1:14" x14ac:dyDescent="0.3">
      <c r="A1023" s="11"/>
      <c r="B1023" s="11"/>
      <c r="C1023" s="11"/>
      <c r="D1023" s="30"/>
      <c r="E1023" s="10" t="s">
        <v>16</v>
      </c>
      <c r="F1023" s="14">
        <v>0</v>
      </c>
      <c r="G1023" s="15">
        <v>2</v>
      </c>
      <c r="H1023" s="15">
        <v>0</v>
      </c>
      <c r="I1023" s="15">
        <v>0</v>
      </c>
      <c r="J1023" s="16">
        <f>OR(F1023&lt;&gt;0,G1023&lt;&gt;0,H1023&lt;&gt;0,I1023&lt;&gt;0)*(F1023 + (F1023 = 0))*(G1023 + (G1023 = 0))*(H1023 + (H1023 = 0))*(I1023 + (I1023 = 0))</f>
        <v>2</v>
      </c>
      <c r="K1023" s="11"/>
      <c r="L1023" s="11"/>
      <c r="M1023" s="11"/>
      <c r="N1023" s="11"/>
    </row>
    <row r="1024" spans="1:14" x14ac:dyDescent="0.3">
      <c r="A1024" s="11"/>
      <c r="B1024" s="11"/>
      <c r="C1024" s="11"/>
      <c r="D1024" s="30"/>
      <c r="E1024" s="10" t="s">
        <v>16</v>
      </c>
      <c r="F1024" s="14">
        <v>0</v>
      </c>
      <c r="G1024" s="15">
        <v>22.5</v>
      </c>
      <c r="H1024" s="15">
        <v>0</v>
      </c>
      <c r="I1024" s="15">
        <v>0</v>
      </c>
      <c r="J1024" s="16">
        <f>OR(F1024&lt;&gt;0,G1024&lt;&gt;0,H1024&lt;&gt;0,I1024&lt;&gt;0)*(F1024 + (F1024 = 0))*(G1024 + (G1024 = 0))*(H1024 + (H1024 = 0))*(I1024 + (I1024 = 0))</f>
        <v>22.5</v>
      </c>
      <c r="K1024" s="11"/>
      <c r="L1024" s="11"/>
      <c r="M1024" s="11"/>
      <c r="N1024" s="11"/>
    </row>
    <row r="1025" spans="1:14" x14ac:dyDescent="0.3">
      <c r="A1025" s="11"/>
      <c r="B1025" s="11"/>
      <c r="C1025" s="11"/>
      <c r="D1025" s="30"/>
      <c r="E1025" s="11"/>
      <c r="F1025" s="11"/>
      <c r="G1025" s="11"/>
      <c r="H1025" s="11"/>
      <c r="I1025" s="11"/>
      <c r="J1025" s="17" t="s">
        <v>716</v>
      </c>
      <c r="K1025" s="18">
        <f>SUM(J1020:J1024)</f>
        <v>54.5</v>
      </c>
      <c r="L1025" s="19">
        <v>28.16</v>
      </c>
      <c r="M1025" s="34">
        <f>ROUND(L1025*1.06,2)</f>
        <v>29.85</v>
      </c>
      <c r="N1025" s="18">
        <f>ROUND(K1025*M1025,2)</f>
        <v>1626.83</v>
      </c>
    </row>
    <row r="1026" spans="1:14" ht="1.05" customHeight="1" x14ac:dyDescent="0.3">
      <c r="A1026" s="20"/>
      <c r="B1026" s="20"/>
      <c r="C1026" s="20"/>
      <c r="D1026" s="31"/>
      <c r="E1026" s="20"/>
      <c r="F1026" s="20"/>
      <c r="G1026" s="20"/>
      <c r="H1026" s="20"/>
      <c r="I1026" s="20"/>
      <c r="J1026" s="20"/>
      <c r="K1026" s="20"/>
      <c r="L1026" s="20"/>
      <c r="M1026" s="20"/>
      <c r="N1026" s="20"/>
    </row>
    <row r="1027" spans="1:14" ht="21.6" x14ac:dyDescent="0.3">
      <c r="A1027" s="9" t="s">
        <v>717</v>
      </c>
      <c r="B1027" s="10" t="s">
        <v>19</v>
      </c>
      <c r="C1027" s="10" t="s">
        <v>53</v>
      </c>
      <c r="D1027" s="13" t="s">
        <v>718</v>
      </c>
      <c r="E1027" s="11"/>
      <c r="F1027" s="11"/>
      <c r="G1027" s="11"/>
      <c r="H1027" s="11"/>
      <c r="I1027" s="11"/>
      <c r="J1027" s="11"/>
      <c r="K1027" s="12">
        <f>K1030</f>
        <v>6.5</v>
      </c>
      <c r="L1027" s="12">
        <f>L1030</f>
        <v>51.63</v>
      </c>
      <c r="M1027" s="34">
        <f>ROUND(L1027*1.06,2)</f>
        <v>54.73</v>
      </c>
      <c r="N1027" s="12">
        <f>N1030</f>
        <v>355.75</v>
      </c>
    </row>
    <row r="1028" spans="1:14" ht="64.8" x14ac:dyDescent="0.3">
      <c r="A1028" s="11"/>
      <c r="B1028" s="11"/>
      <c r="C1028" s="11"/>
      <c r="D1028" s="13" t="s">
        <v>719</v>
      </c>
      <c r="E1028" s="11"/>
      <c r="F1028" s="11"/>
      <c r="G1028" s="11"/>
      <c r="H1028" s="11"/>
      <c r="I1028" s="11"/>
      <c r="J1028" s="11"/>
      <c r="K1028" s="11"/>
      <c r="L1028" s="11"/>
      <c r="M1028" s="34">
        <f>ROUND(L1028*1.06,2)</f>
        <v>0</v>
      </c>
      <c r="N1028" s="11"/>
    </row>
    <row r="1029" spans="1:14" x14ac:dyDescent="0.3">
      <c r="A1029" s="11"/>
      <c r="B1029" s="11"/>
      <c r="C1029" s="11"/>
      <c r="D1029" s="30"/>
      <c r="E1029" s="10" t="s">
        <v>720</v>
      </c>
      <c r="F1029" s="14">
        <v>1</v>
      </c>
      <c r="G1029" s="15">
        <v>6.5</v>
      </c>
      <c r="H1029" s="15">
        <v>0</v>
      </c>
      <c r="I1029" s="15">
        <v>0</v>
      </c>
      <c r="J1029" s="16">
        <f>OR(F1029&lt;&gt;0,G1029&lt;&gt;0,H1029&lt;&gt;0,I1029&lt;&gt;0)*(F1029 + (F1029 = 0))*(G1029 + (G1029 = 0))*(H1029 + (H1029 = 0))*(I1029 + (I1029 = 0))</f>
        <v>6.5</v>
      </c>
      <c r="K1029" s="11"/>
      <c r="L1029" s="11"/>
      <c r="M1029" s="11"/>
      <c r="N1029" s="11"/>
    </row>
    <row r="1030" spans="1:14" x14ac:dyDescent="0.3">
      <c r="A1030" s="11"/>
      <c r="B1030" s="11"/>
      <c r="C1030" s="11"/>
      <c r="D1030" s="30"/>
      <c r="E1030" s="11"/>
      <c r="F1030" s="11"/>
      <c r="G1030" s="11"/>
      <c r="H1030" s="11"/>
      <c r="I1030" s="11"/>
      <c r="J1030" s="17" t="s">
        <v>721</v>
      </c>
      <c r="K1030" s="18">
        <f>J1029</f>
        <v>6.5</v>
      </c>
      <c r="L1030" s="19">
        <v>51.63</v>
      </c>
      <c r="M1030" s="34">
        <f>ROUND(L1030*1.06,2)</f>
        <v>54.73</v>
      </c>
      <c r="N1030" s="18">
        <f>ROUND(K1030*M1030,2)</f>
        <v>355.75</v>
      </c>
    </row>
    <row r="1031" spans="1:14" ht="1.05" customHeight="1" x14ac:dyDescent="0.3">
      <c r="A1031" s="20"/>
      <c r="B1031" s="20"/>
      <c r="C1031" s="20"/>
      <c r="D1031" s="31"/>
      <c r="E1031" s="20"/>
      <c r="F1031" s="20"/>
      <c r="G1031" s="20"/>
      <c r="H1031" s="20"/>
      <c r="I1031" s="20"/>
      <c r="J1031" s="20"/>
      <c r="K1031" s="20"/>
      <c r="L1031" s="20"/>
      <c r="M1031" s="20"/>
      <c r="N1031" s="20"/>
    </row>
    <row r="1032" spans="1:14" ht="21.6" x14ac:dyDescent="0.3">
      <c r="A1032" s="9" t="s">
        <v>722</v>
      </c>
      <c r="B1032" s="10" t="s">
        <v>19</v>
      </c>
      <c r="C1032" s="10" t="s">
        <v>53</v>
      </c>
      <c r="D1032" s="13" t="s">
        <v>723</v>
      </c>
      <c r="E1032" s="11"/>
      <c r="F1032" s="11"/>
      <c r="G1032" s="11"/>
      <c r="H1032" s="11"/>
      <c r="I1032" s="11"/>
      <c r="J1032" s="11"/>
      <c r="K1032" s="12">
        <f>K1037</f>
        <v>39.5</v>
      </c>
      <c r="L1032" s="12">
        <f>L1037</f>
        <v>26.17</v>
      </c>
      <c r="M1032" s="34">
        <f>ROUND(L1032*1.06,2)</f>
        <v>27.74</v>
      </c>
      <c r="N1032" s="12">
        <f>N1037</f>
        <v>1095.73</v>
      </c>
    </row>
    <row r="1033" spans="1:14" ht="64.8" x14ac:dyDescent="0.3">
      <c r="A1033" s="11"/>
      <c r="B1033" s="11"/>
      <c r="C1033" s="11"/>
      <c r="D1033" s="13" t="s">
        <v>724</v>
      </c>
      <c r="E1033" s="11"/>
      <c r="F1033" s="11"/>
      <c r="G1033" s="11"/>
      <c r="H1033" s="11"/>
      <c r="I1033" s="11"/>
      <c r="J1033" s="11"/>
      <c r="K1033" s="11"/>
      <c r="L1033" s="11"/>
      <c r="M1033" s="11"/>
      <c r="N1033" s="11"/>
    </row>
    <row r="1034" spans="1:14" x14ac:dyDescent="0.3">
      <c r="A1034" s="11"/>
      <c r="B1034" s="11"/>
      <c r="C1034" s="11"/>
      <c r="D1034" s="30"/>
      <c r="E1034" s="10" t="s">
        <v>725</v>
      </c>
      <c r="F1034" s="14">
        <v>1</v>
      </c>
      <c r="G1034" s="15">
        <v>15.5</v>
      </c>
      <c r="H1034" s="15">
        <v>0</v>
      </c>
      <c r="I1034" s="15">
        <v>0</v>
      </c>
      <c r="J1034" s="16">
        <f>OR(F1034&lt;&gt;0,G1034&lt;&gt;0,H1034&lt;&gt;0,I1034&lt;&gt;0)*(F1034 + (F1034 = 0))*(G1034 + (G1034 = 0))*(H1034 + (H1034 = 0))*(I1034 + (I1034 = 0))</f>
        <v>15.5</v>
      </c>
      <c r="K1034" s="11"/>
      <c r="L1034" s="11"/>
      <c r="M1034" s="11"/>
      <c r="N1034" s="11"/>
    </row>
    <row r="1035" spans="1:14" x14ac:dyDescent="0.3">
      <c r="A1035" s="11"/>
      <c r="B1035" s="11"/>
      <c r="C1035" s="11"/>
      <c r="D1035" s="30"/>
      <c r="E1035" s="10" t="s">
        <v>16</v>
      </c>
      <c r="F1035" s="14">
        <v>1</v>
      </c>
      <c r="G1035" s="15">
        <v>12</v>
      </c>
      <c r="H1035" s="15">
        <v>0</v>
      </c>
      <c r="I1035" s="15">
        <v>0</v>
      </c>
      <c r="J1035" s="16">
        <f>OR(F1035&lt;&gt;0,G1035&lt;&gt;0,H1035&lt;&gt;0,I1035&lt;&gt;0)*(F1035 + (F1035 = 0))*(G1035 + (G1035 = 0))*(H1035 + (H1035 = 0))*(I1035 + (I1035 = 0))</f>
        <v>12</v>
      </c>
      <c r="K1035" s="11"/>
      <c r="L1035" s="11"/>
      <c r="M1035" s="11"/>
      <c r="N1035" s="11"/>
    </row>
    <row r="1036" spans="1:14" x14ac:dyDescent="0.3">
      <c r="A1036" s="11"/>
      <c r="B1036" s="11"/>
      <c r="C1036" s="11"/>
      <c r="D1036" s="30"/>
      <c r="E1036" s="10" t="s">
        <v>57</v>
      </c>
      <c r="F1036" s="14">
        <v>1</v>
      </c>
      <c r="G1036" s="15">
        <v>12</v>
      </c>
      <c r="H1036" s="15">
        <v>0</v>
      </c>
      <c r="I1036" s="15">
        <v>0</v>
      </c>
      <c r="J1036" s="16">
        <f>OR(F1036&lt;&gt;0,G1036&lt;&gt;0,H1036&lt;&gt;0,I1036&lt;&gt;0)*(F1036 + (F1036 = 0))*(G1036 + (G1036 = 0))*(H1036 + (H1036 = 0))*(I1036 + (I1036 = 0))</f>
        <v>12</v>
      </c>
      <c r="K1036" s="11"/>
      <c r="L1036" s="11"/>
      <c r="M1036" s="11"/>
      <c r="N1036" s="11"/>
    </row>
    <row r="1037" spans="1:14" x14ac:dyDescent="0.3">
      <c r="A1037" s="11"/>
      <c r="B1037" s="11"/>
      <c r="C1037" s="11"/>
      <c r="D1037" s="30"/>
      <c r="E1037" s="11"/>
      <c r="F1037" s="11"/>
      <c r="G1037" s="11"/>
      <c r="H1037" s="11"/>
      <c r="I1037" s="11"/>
      <c r="J1037" s="17" t="s">
        <v>726</v>
      </c>
      <c r="K1037" s="18">
        <f>SUM(J1034:J1036)</f>
        <v>39.5</v>
      </c>
      <c r="L1037" s="19">
        <v>26.17</v>
      </c>
      <c r="M1037" s="34">
        <f>ROUND(L1037*1.06,2)</f>
        <v>27.74</v>
      </c>
      <c r="N1037" s="18">
        <f>ROUND(K1037*M1037,2)</f>
        <v>1095.73</v>
      </c>
    </row>
    <row r="1038" spans="1:14" ht="1.05" customHeight="1" x14ac:dyDescent="0.3">
      <c r="A1038" s="20"/>
      <c r="B1038" s="20"/>
      <c r="C1038" s="20"/>
      <c r="D1038" s="31"/>
      <c r="E1038" s="20"/>
      <c r="F1038" s="20"/>
      <c r="G1038" s="20"/>
      <c r="H1038" s="20"/>
      <c r="I1038" s="20"/>
      <c r="J1038" s="20"/>
      <c r="K1038" s="20"/>
      <c r="L1038" s="20"/>
      <c r="M1038" s="20"/>
      <c r="N1038" s="20"/>
    </row>
    <row r="1039" spans="1:14" x14ac:dyDescent="0.3">
      <c r="A1039" s="9" t="s">
        <v>727</v>
      </c>
      <c r="B1039" s="10" t="s">
        <v>19</v>
      </c>
      <c r="C1039" s="10" t="s">
        <v>38</v>
      </c>
      <c r="D1039" s="13" t="s">
        <v>728</v>
      </c>
      <c r="E1039" s="11"/>
      <c r="F1039" s="11"/>
      <c r="G1039" s="11"/>
      <c r="H1039" s="11"/>
      <c r="I1039" s="11"/>
      <c r="J1039" s="11"/>
      <c r="K1039" s="12">
        <f>K1042</f>
        <v>100</v>
      </c>
      <c r="L1039" s="12">
        <f>L1042</f>
        <v>2.0099999999999998</v>
      </c>
      <c r="M1039" s="34">
        <f t="shared" ref="M1039:M1040" si="0">ROUND(L1039*1.06,2)</f>
        <v>2.13</v>
      </c>
      <c r="N1039" s="12">
        <f>N1042</f>
        <v>213</v>
      </c>
    </row>
    <row r="1040" spans="1:14" ht="21.6" x14ac:dyDescent="0.3">
      <c r="A1040" s="11"/>
      <c r="B1040" s="11"/>
      <c r="C1040" s="11"/>
      <c r="D1040" s="13" t="s">
        <v>729</v>
      </c>
      <c r="E1040" s="11"/>
      <c r="F1040" s="11"/>
      <c r="G1040" s="11"/>
      <c r="H1040" s="11"/>
      <c r="I1040" s="11"/>
      <c r="J1040" s="11"/>
      <c r="K1040" s="11"/>
      <c r="L1040" s="11"/>
      <c r="M1040" s="34">
        <f t="shared" si="0"/>
        <v>0</v>
      </c>
      <c r="N1040" s="11"/>
    </row>
    <row r="1041" spans="1:14" x14ac:dyDescent="0.3">
      <c r="A1041" s="11"/>
      <c r="B1041" s="11"/>
      <c r="C1041" s="11"/>
      <c r="D1041" s="30"/>
      <c r="E1041" s="10" t="s">
        <v>16</v>
      </c>
      <c r="F1041" s="14">
        <v>100</v>
      </c>
      <c r="G1041" s="15">
        <v>0</v>
      </c>
      <c r="H1041" s="15">
        <v>0</v>
      </c>
      <c r="I1041" s="15">
        <v>0</v>
      </c>
      <c r="J1041" s="16">
        <f>OR(F1041&lt;&gt;0,G1041&lt;&gt;0,H1041&lt;&gt;0,I1041&lt;&gt;0)*(F1041 + (F1041 = 0))*(G1041 + (G1041 = 0))*(H1041 + (H1041 = 0))*(I1041 + (I1041 = 0))</f>
        <v>100</v>
      </c>
      <c r="K1041" s="11"/>
      <c r="L1041" s="11"/>
      <c r="M1041" s="11"/>
      <c r="N1041" s="11"/>
    </row>
    <row r="1042" spans="1:14" x14ac:dyDescent="0.3">
      <c r="A1042" s="11"/>
      <c r="B1042" s="11"/>
      <c r="C1042" s="11"/>
      <c r="D1042" s="30"/>
      <c r="E1042" s="11"/>
      <c r="F1042" s="11"/>
      <c r="G1042" s="11"/>
      <c r="H1042" s="11"/>
      <c r="I1042" s="11"/>
      <c r="J1042" s="17" t="s">
        <v>730</v>
      </c>
      <c r="K1042" s="18">
        <f>J1041</f>
        <v>100</v>
      </c>
      <c r="L1042" s="19">
        <v>2.0099999999999998</v>
      </c>
      <c r="M1042" s="34">
        <f>ROUND(L1042*1.06,2)</f>
        <v>2.13</v>
      </c>
      <c r="N1042" s="18">
        <f>ROUND(K1042*M1042,2)</f>
        <v>213</v>
      </c>
    </row>
    <row r="1043" spans="1:14" ht="1.05" customHeight="1" x14ac:dyDescent="0.3">
      <c r="A1043" s="20"/>
      <c r="B1043" s="20"/>
      <c r="C1043" s="20"/>
      <c r="D1043" s="31"/>
      <c r="E1043" s="20"/>
      <c r="F1043" s="20"/>
      <c r="G1043" s="20"/>
      <c r="H1043" s="20"/>
      <c r="I1043" s="20"/>
      <c r="J1043" s="20"/>
      <c r="K1043" s="20"/>
      <c r="L1043" s="20"/>
      <c r="M1043" s="20"/>
      <c r="N1043" s="20"/>
    </row>
    <row r="1044" spans="1:14" ht="21.6" x14ac:dyDescent="0.3">
      <c r="A1044" s="9" t="s">
        <v>177</v>
      </c>
      <c r="B1044" s="10" t="s">
        <v>19</v>
      </c>
      <c r="C1044" s="10" t="s">
        <v>38</v>
      </c>
      <c r="D1044" s="13" t="s">
        <v>178</v>
      </c>
      <c r="E1044" s="11"/>
      <c r="F1044" s="11"/>
      <c r="G1044" s="11"/>
      <c r="H1044" s="11"/>
      <c r="I1044" s="11"/>
      <c r="J1044" s="11"/>
      <c r="K1044" s="12">
        <f>K1047</f>
        <v>0.5</v>
      </c>
      <c r="L1044" s="12">
        <f>L1047</f>
        <v>31.71</v>
      </c>
      <c r="M1044" s="34">
        <f>ROUND(L1044*1.06,2)</f>
        <v>33.61</v>
      </c>
      <c r="N1044" s="12">
        <f>N1047</f>
        <v>16.809999999999999</v>
      </c>
    </row>
    <row r="1045" spans="1:14" ht="32.4" x14ac:dyDescent="0.3">
      <c r="A1045" s="11"/>
      <c r="B1045" s="11"/>
      <c r="C1045" s="11"/>
      <c r="D1045" s="13" t="s">
        <v>179</v>
      </c>
      <c r="E1045" s="11"/>
      <c r="F1045" s="11"/>
      <c r="G1045" s="11"/>
      <c r="H1045" s="11"/>
      <c r="I1045" s="11"/>
      <c r="J1045" s="11"/>
      <c r="K1045" s="11"/>
      <c r="L1045" s="11"/>
      <c r="M1045" s="11"/>
      <c r="N1045" s="11"/>
    </row>
    <row r="1046" spans="1:14" x14ac:dyDescent="0.3">
      <c r="A1046" s="11"/>
      <c r="B1046" s="11"/>
      <c r="C1046" s="11"/>
      <c r="D1046" s="30"/>
      <c r="E1046" s="10" t="s">
        <v>731</v>
      </c>
      <c r="F1046" s="14">
        <v>2</v>
      </c>
      <c r="G1046" s="15">
        <v>0.5</v>
      </c>
      <c r="H1046" s="15">
        <v>0</v>
      </c>
      <c r="I1046" s="15">
        <v>0.5</v>
      </c>
      <c r="J1046" s="16">
        <f>OR(F1046&lt;&gt;0,G1046&lt;&gt;0,H1046&lt;&gt;0,I1046&lt;&gt;0)*(F1046 + (F1046 = 0))*(G1046 + (G1046 = 0))*(H1046 + (H1046 = 0))*(I1046 + (I1046 = 0))</f>
        <v>0.5</v>
      </c>
      <c r="K1046" s="11"/>
      <c r="L1046" s="11"/>
      <c r="M1046" s="11"/>
      <c r="N1046" s="11"/>
    </row>
    <row r="1047" spans="1:14" x14ac:dyDescent="0.3">
      <c r="A1047" s="11"/>
      <c r="B1047" s="11"/>
      <c r="C1047" s="11"/>
      <c r="D1047" s="30"/>
      <c r="E1047" s="11"/>
      <c r="F1047" s="11"/>
      <c r="G1047" s="11"/>
      <c r="H1047" s="11"/>
      <c r="I1047" s="11"/>
      <c r="J1047" s="17" t="s">
        <v>181</v>
      </c>
      <c r="K1047" s="18">
        <f>J1046</f>
        <v>0.5</v>
      </c>
      <c r="L1047" s="19">
        <v>31.71</v>
      </c>
      <c r="M1047" s="34">
        <f>ROUND(L1047*1.06,2)</f>
        <v>33.61</v>
      </c>
      <c r="N1047" s="18">
        <f>ROUND(K1047*M1047,2)</f>
        <v>16.809999999999999</v>
      </c>
    </row>
    <row r="1048" spans="1:14" ht="1.05" customHeight="1" x14ac:dyDescent="0.3">
      <c r="A1048" s="20"/>
      <c r="B1048" s="20"/>
      <c r="C1048" s="20"/>
      <c r="D1048" s="31"/>
      <c r="E1048" s="20"/>
      <c r="F1048" s="20"/>
      <c r="G1048" s="20"/>
      <c r="H1048" s="20"/>
      <c r="I1048" s="20"/>
      <c r="J1048" s="20"/>
      <c r="K1048" s="20"/>
      <c r="L1048" s="20"/>
      <c r="M1048" s="20"/>
      <c r="N1048" s="20"/>
    </row>
    <row r="1049" spans="1:14" ht="21.6" x14ac:dyDescent="0.3">
      <c r="A1049" s="9" t="s">
        <v>182</v>
      </c>
      <c r="B1049" s="10" t="s">
        <v>19</v>
      </c>
      <c r="C1049" s="10" t="s">
        <v>38</v>
      </c>
      <c r="D1049" s="13" t="s">
        <v>183</v>
      </c>
      <c r="E1049" s="11"/>
      <c r="F1049" s="11"/>
      <c r="G1049" s="11"/>
      <c r="H1049" s="11"/>
      <c r="I1049" s="11"/>
      <c r="J1049" s="11"/>
      <c r="K1049" s="12">
        <f>K1054</f>
        <v>29.2</v>
      </c>
      <c r="L1049" s="12">
        <f>L1054</f>
        <v>30.51</v>
      </c>
      <c r="M1049" s="34">
        <f>ROUND(L1049*1.06,2)</f>
        <v>32.340000000000003</v>
      </c>
      <c r="N1049" s="12">
        <f>N1054</f>
        <v>944.33</v>
      </c>
    </row>
    <row r="1050" spans="1:14" ht="64.8" x14ac:dyDescent="0.3">
      <c r="A1050" s="11"/>
      <c r="B1050" s="11"/>
      <c r="C1050" s="11"/>
      <c r="D1050" s="13" t="s">
        <v>184</v>
      </c>
      <c r="E1050" s="11"/>
      <c r="F1050" s="11"/>
      <c r="G1050" s="11"/>
      <c r="H1050" s="11"/>
      <c r="I1050" s="11"/>
      <c r="J1050" s="11"/>
      <c r="K1050" s="11"/>
      <c r="L1050" s="11"/>
      <c r="M1050" s="11"/>
      <c r="N1050" s="11"/>
    </row>
    <row r="1051" spans="1:14" x14ac:dyDescent="0.3">
      <c r="A1051" s="11"/>
      <c r="B1051" s="11"/>
      <c r="C1051" s="11"/>
      <c r="D1051" s="30"/>
      <c r="E1051" s="10" t="s">
        <v>731</v>
      </c>
      <c r="F1051" s="14">
        <v>2</v>
      </c>
      <c r="G1051" s="15">
        <v>0.5</v>
      </c>
      <c r="H1051" s="15">
        <v>0</v>
      </c>
      <c r="I1051" s="15">
        <v>1</v>
      </c>
      <c r="J1051" s="16">
        <f>OR(F1051&lt;&gt;0,G1051&lt;&gt;0,H1051&lt;&gt;0,I1051&lt;&gt;0)*(F1051 + (F1051 = 0))*(G1051 + (G1051 = 0))*(H1051 + (H1051 = 0))*(I1051 + (I1051 = 0))</f>
        <v>1</v>
      </c>
      <c r="K1051" s="11"/>
      <c r="L1051" s="11"/>
      <c r="M1051" s="11"/>
      <c r="N1051" s="11"/>
    </row>
    <row r="1052" spans="1:14" x14ac:dyDescent="0.3">
      <c r="A1052" s="11"/>
      <c r="B1052" s="11"/>
      <c r="C1052" s="11"/>
      <c r="D1052" s="30"/>
      <c r="E1052" s="10" t="s">
        <v>16</v>
      </c>
      <c r="F1052" s="14">
        <v>2</v>
      </c>
      <c r="G1052" s="15">
        <v>2.7</v>
      </c>
      <c r="H1052" s="15">
        <v>0</v>
      </c>
      <c r="I1052" s="15">
        <v>1</v>
      </c>
      <c r="J1052" s="16">
        <f>OR(F1052&lt;&gt;0,G1052&lt;&gt;0,H1052&lt;&gt;0,I1052&lt;&gt;0)*(F1052 + (F1052 = 0))*(G1052 + (G1052 = 0))*(H1052 + (H1052 = 0))*(I1052 + (I1052 = 0))</f>
        <v>5.4</v>
      </c>
      <c r="K1052" s="11"/>
      <c r="L1052" s="11"/>
      <c r="M1052" s="11"/>
      <c r="N1052" s="11"/>
    </row>
    <row r="1053" spans="1:14" x14ac:dyDescent="0.3">
      <c r="A1053" s="11"/>
      <c r="B1053" s="11"/>
      <c r="C1053" s="11"/>
      <c r="D1053" s="30"/>
      <c r="E1053" s="10" t="s">
        <v>732</v>
      </c>
      <c r="F1053" s="14">
        <v>2</v>
      </c>
      <c r="G1053" s="15">
        <v>38</v>
      </c>
      <c r="H1053" s="15">
        <v>0</v>
      </c>
      <c r="I1053" s="15">
        <v>0.3</v>
      </c>
      <c r="J1053" s="16">
        <f>OR(F1053&lt;&gt;0,G1053&lt;&gt;0,H1053&lt;&gt;0,I1053&lt;&gt;0)*(F1053 + (F1053 = 0))*(G1053 + (G1053 = 0))*(H1053 + (H1053 = 0))*(I1053 + (I1053 = 0))</f>
        <v>22.8</v>
      </c>
      <c r="K1053" s="11"/>
      <c r="L1053" s="11"/>
      <c r="M1053" s="11"/>
      <c r="N1053" s="11"/>
    </row>
    <row r="1054" spans="1:14" x14ac:dyDescent="0.3">
      <c r="A1054" s="11"/>
      <c r="B1054" s="11"/>
      <c r="C1054" s="11"/>
      <c r="D1054" s="30"/>
      <c r="E1054" s="11"/>
      <c r="F1054" s="11"/>
      <c r="G1054" s="11"/>
      <c r="H1054" s="11"/>
      <c r="I1054" s="11"/>
      <c r="J1054" s="17" t="s">
        <v>189</v>
      </c>
      <c r="K1054" s="18">
        <f>SUM(J1051:J1053)</f>
        <v>29.2</v>
      </c>
      <c r="L1054" s="19">
        <v>30.51</v>
      </c>
      <c r="M1054" s="34">
        <f>ROUND(L1054*1.06,2)</f>
        <v>32.340000000000003</v>
      </c>
      <c r="N1054" s="18">
        <f>ROUND(K1054*M1054,2)</f>
        <v>944.33</v>
      </c>
    </row>
    <row r="1055" spans="1:14" ht="1.05" customHeight="1" x14ac:dyDescent="0.3">
      <c r="A1055" s="20"/>
      <c r="B1055" s="20"/>
      <c r="C1055" s="20"/>
      <c r="D1055" s="31"/>
      <c r="E1055" s="20"/>
      <c r="F1055" s="20"/>
      <c r="G1055" s="20"/>
      <c r="H1055" s="20"/>
      <c r="I1055" s="20"/>
      <c r="J1055" s="20"/>
      <c r="K1055" s="20"/>
      <c r="L1055" s="20"/>
      <c r="M1055" s="20"/>
      <c r="N1055" s="20"/>
    </row>
    <row r="1056" spans="1:14" x14ac:dyDescent="0.3">
      <c r="A1056" s="9" t="s">
        <v>733</v>
      </c>
      <c r="B1056" s="10" t="s">
        <v>19</v>
      </c>
      <c r="C1056" s="10" t="s">
        <v>53</v>
      </c>
      <c r="D1056" s="13" t="s">
        <v>734</v>
      </c>
      <c r="E1056" s="11"/>
      <c r="F1056" s="11"/>
      <c r="G1056" s="11"/>
      <c r="H1056" s="11"/>
      <c r="I1056" s="11"/>
      <c r="J1056" s="11"/>
      <c r="K1056" s="12">
        <f>K1062</f>
        <v>211</v>
      </c>
      <c r="L1056" s="12">
        <f>L1062</f>
        <v>1.0900000000000001</v>
      </c>
      <c r="M1056" s="34">
        <f>ROUND(L1056*1.06,2)</f>
        <v>1.1599999999999999</v>
      </c>
      <c r="N1056" s="12">
        <f>N1062</f>
        <v>244.76</v>
      </c>
    </row>
    <row r="1057" spans="1:14" ht="54" x14ac:dyDescent="0.3">
      <c r="A1057" s="11"/>
      <c r="B1057" s="11"/>
      <c r="C1057" s="11"/>
      <c r="D1057" s="13" t="s">
        <v>735</v>
      </c>
      <c r="E1057" s="11"/>
      <c r="F1057" s="11"/>
      <c r="G1057" s="11"/>
      <c r="H1057" s="11"/>
      <c r="I1057" s="11"/>
      <c r="J1057" s="11"/>
      <c r="K1057" s="11"/>
      <c r="L1057" s="11"/>
      <c r="M1057" s="11"/>
      <c r="N1057" s="11"/>
    </row>
    <row r="1058" spans="1:14" x14ac:dyDescent="0.3">
      <c r="A1058" s="11"/>
      <c r="B1058" s="11"/>
      <c r="C1058" s="11"/>
      <c r="D1058" s="30"/>
      <c r="E1058" s="10" t="s">
        <v>736</v>
      </c>
      <c r="F1058" s="14">
        <v>3</v>
      </c>
      <c r="G1058" s="15">
        <v>15</v>
      </c>
      <c r="H1058" s="15">
        <v>0</v>
      </c>
      <c r="I1058" s="15">
        <v>0</v>
      </c>
      <c r="J1058" s="16">
        <f>OR(F1058&lt;&gt;0,G1058&lt;&gt;0,H1058&lt;&gt;0,I1058&lt;&gt;0)*(F1058 + (F1058 = 0))*(G1058 + (G1058 = 0))*(H1058 + (H1058 = 0))*(I1058 + (I1058 = 0))</f>
        <v>45</v>
      </c>
      <c r="K1058" s="11"/>
      <c r="L1058" s="11"/>
      <c r="M1058" s="11"/>
      <c r="N1058" s="11"/>
    </row>
    <row r="1059" spans="1:14" x14ac:dyDescent="0.3">
      <c r="A1059" s="11"/>
      <c r="B1059" s="11"/>
      <c r="C1059" s="11"/>
      <c r="D1059" s="30"/>
      <c r="E1059" s="10" t="s">
        <v>737</v>
      </c>
      <c r="F1059" s="14">
        <v>50</v>
      </c>
      <c r="G1059" s="15">
        <v>0</v>
      </c>
      <c r="H1059" s="15">
        <v>0</v>
      </c>
      <c r="I1059" s="15">
        <v>0</v>
      </c>
      <c r="J1059" s="16">
        <f>OR(F1059&lt;&gt;0,G1059&lt;&gt;0,H1059&lt;&gt;0,I1059&lt;&gt;0)*(F1059 + (F1059 = 0))*(G1059 + (G1059 = 0))*(H1059 + (H1059 = 0))*(I1059 + (I1059 = 0))</f>
        <v>50</v>
      </c>
      <c r="K1059" s="11"/>
      <c r="L1059" s="11"/>
      <c r="M1059" s="11"/>
      <c r="N1059" s="11"/>
    </row>
    <row r="1060" spans="1:14" x14ac:dyDescent="0.3">
      <c r="A1060" s="11"/>
      <c r="B1060" s="11"/>
      <c r="C1060" s="11"/>
      <c r="D1060" s="30"/>
      <c r="E1060" s="10" t="s">
        <v>532</v>
      </c>
      <c r="F1060" s="14">
        <v>2</v>
      </c>
      <c r="G1060" s="15">
        <v>28</v>
      </c>
      <c r="H1060" s="15">
        <v>0</v>
      </c>
      <c r="I1060" s="15">
        <v>0</v>
      </c>
      <c r="J1060" s="16">
        <f>OR(F1060&lt;&gt;0,G1060&lt;&gt;0,H1060&lt;&gt;0,I1060&lt;&gt;0)*(F1060 + (F1060 = 0))*(G1060 + (G1060 = 0))*(H1060 + (H1060 = 0))*(I1060 + (I1060 = 0))</f>
        <v>56</v>
      </c>
      <c r="K1060" s="11"/>
      <c r="L1060" s="11"/>
      <c r="M1060" s="11"/>
      <c r="N1060" s="11"/>
    </row>
    <row r="1061" spans="1:14" x14ac:dyDescent="0.3">
      <c r="A1061" s="11"/>
      <c r="B1061" s="11"/>
      <c r="C1061" s="11"/>
      <c r="D1061" s="30"/>
      <c r="E1061" s="10" t="s">
        <v>533</v>
      </c>
      <c r="F1061" s="14">
        <v>2</v>
      </c>
      <c r="G1061" s="15">
        <v>30</v>
      </c>
      <c r="H1061" s="15">
        <v>0</v>
      </c>
      <c r="I1061" s="15">
        <v>0</v>
      </c>
      <c r="J1061" s="16">
        <f>OR(F1061&lt;&gt;0,G1061&lt;&gt;0,H1061&lt;&gt;0,I1061&lt;&gt;0)*(F1061 + (F1061 = 0))*(G1061 + (G1061 = 0))*(H1061 + (H1061 = 0))*(I1061 + (I1061 = 0))</f>
        <v>60</v>
      </c>
      <c r="K1061" s="11"/>
      <c r="L1061" s="11"/>
      <c r="M1061" s="11"/>
      <c r="N1061" s="11"/>
    </row>
    <row r="1062" spans="1:14" x14ac:dyDescent="0.3">
      <c r="A1062" s="11"/>
      <c r="B1062" s="11"/>
      <c r="C1062" s="11"/>
      <c r="D1062" s="30"/>
      <c r="E1062" s="11"/>
      <c r="F1062" s="11"/>
      <c r="G1062" s="11"/>
      <c r="H1062" s="11"/>
      <c r="I1062" s="11"/>
      <c r="J1062" s="17" t="s">
        <v>738</v>
      </c>
      <c r="K1062" s="18">
        <f>SUM(J1058:J1061)</f>
        <v>211</v>
      </c>
      <c r="L1062" s="19">
        <v>1.0900000000000001</v>
      </c>
      <c r="M1062" s="34">
        <f>ROUND(L1062*1.06,2)</f>
        <v>1.1599999999999999</v>
      </c>
      <c r="N1062" s="18">
        <f>ROUND(K1062*M1062,2)</f>
        <v>244.76</v>
      </c>
    </row>
    <row r="1063" spans="1:14" ht="1.05" customHeight="1" x14ac:dyDescent="0.3">
      <c r="A1063" s="20"/>
      <c r="B1063" s="20"/>
      <c r="C1063" s="20"/>
      <c r="D1063" s="31"/>
      <c r="E1063" s="20"/>
      <c r="F1063" s="20"/>
      <c r="G1063" s="20"/>
      <c r="H1063" s="20"/>
      <c r="I1063" s="20"/>
      <c r="J1063" s="20"/>
      <c r="K1063" s="20"/>
      <c r="L1063" s="20"/>
      <c r="M1063" s="20"/>
      <c r="N1063" s="20"/>
    </row>
    <row r="1064" spans="1:14" x14ac:dyDescent="0.3">
      <c r="A1064" s="9" t="s">
        <v>739</v>
      </c>
      <c r="B1064" s="10" t="s">
        <v>19</v>
      </c>
      <c r="C1064" s="10" t="s">
        <v>38</v>
      </c>
      <c r="D1064" s="13" t="s">
        <v>740</v>
      </c>
      <c r="E1064" s="11"/>
      <c r="F1064" s="11"/>
      <c r="G1064" s="11"/>
      <c r="H1064" s="11"/>
      <c r="I1064" s="11"/>
      <c r="J1064" s="11"/>
      <c r="K1064" s="12">
        <f>K1067</f>
        <v>10</v>
      </c>
      <c r="L1064" s="12">
        <f>L1067</f>
        <v>18.98</v>
      </c>
      <c r="M1064" s="34">
        <f>ROUND(L1064*1.06,2)</f>
        <v>20.12</v>
      </c>
      <c r="N1064" s="12">
        <f>N1067</f>
        <v>201.2</v>
      </c>
    </row>
    <row r="1065" spans="1:14" ht="54" x14ac:dyDescent="0.3">
      <c r="A1065" s="11"/>
      <c r="B1065" s="11"/>
      <c r="C1065" s="11"/>
      <c r="D1065" s="13" t="s">
        <v>741</v>
      </c>
      <c r="E1065" s="11"/>
      <c r="F1065" s="11"/>
      <c r="G1065" s="11"/>
      <c r="H1065" s="11"/>
      <c r="I1065" s="11"/>
      <c r="J1065" s="11"/>
      <c r="K1065" s="11"/>
      <c r="L1065" s="11"/>
      <c r="M1065" s="11"/>
      <c r="N1065" s="11"/>
    </row>
    <row r="1066" spans="1:14" x14ac:dyDescent="0.3">
      <c r="A1066" s="11"/>
      <c r="B1066" s="11"/>
      <c r="C1066" s="11"/>
      <c r="D1066" s="30"/>
      <c r="E1066" s="10" t="s">
        <v>742</v>
      </c>
      <c r="F1066" s="14">
        <v>2</v>
      </c>
      <c r="G1066" s="15">
        <v>5</v>
      </c>
      <c r="H1066" s="15">
        <v>0</v>
      </c>
      <c r="I1066" s="15">
        <v>0</v>
      </c>
      <c r="J1066" s="16">
        <f>OR(F1066&lt;&gt;0,G1066&lt;&gt;0,H1066&lt;&gt;0,I1066&lt;&gt;0)*(F1066 + (F1066 = 0))*(G1066 + (G1066 = 0))*(H1066 + (H1066 = 0))*(I1066 + (I1066 = 0))</f>
        <v>10</v>
      </c>
      <c r="K1066" s="11"/>
      <c r="L1066" s="11"/>
      <c r="M1066" s="11"/>
      <c r="N1066" s="11"/>
    </row>
    <row r="1067" spans="1:14" x14ac:dyDescent="0.3">
      <c r="A1067" s="11"/>
      <c r="B1067" s="11"/>
      <c r="C1067" s="11"/>
      <c r="D1067" s="30"/>
      <c r="E1067" s="11"/>
      <c r="F1067" s="11"/>
      <c r="G1067" s="11"/>
      <c r="H1067" s="11"/>
      <c r="I1067" s="11"/>
      <c r="J1067" s="17" t="s">
        <v>743</v>
      </c>
      <c r="K1067" s="18">
        <f>J1066</f>
        <v>10</v>
      </c>
      <c r="L1067" s="19">
        <v>18.98</v>
      </c>
      <c r="M1067" s="34">
        <f>ROUND(L1067*1.06,2)</f>
        <v>20.12</v>
      </c>
      <c r="N1067" s="18">
        <f>ROUND(K1067*M1067,2)</f>
        <v>201.2</v>
      </c>
    </row>
    <row r="1068" spans="1:14" ht="1.05" customHeight="1" x14ac:dyDescent="0.3">
      <c r="A1068" s="20"/>
      <c r="B1068" s="20"/>
      <c r="C1068" s="20"/>
      <c r="D1068" s="31"/>
      <c r="E1068" s="20"/>
      <c r="F1068" s="20"/>
      <c r="G1068" s="20"/>
      <c r="H1068" s="20"/>
      <c r="I1068" s="20"/>
      <c r="J1068" s="20"/>
      <c r="K1068" s="20"/>
      <c r="L1068" s="20"/>
      <c r="M1068" s="20"/>
      <c r="N1068" s="20"/>
    </row>
    <row r="1069" spans="1:14" ht="21.6" x14ac:dyDescent="0.3">
      <c r="A1069" s="9" t="s">
        <v>744</v>
      </c>
      <c r="B1069" s="10" t="s">
        <v>19</v>
      </c>
      <c r="C1069" s="10" t="s">
        <v>45</v>
      </c>
      <c r="D1069" s="13" t="s">
        <v>745</v>
      </c>
      <c r="E1069" s="11"/>
      <c r="F1069" s="11"/>
      <c r="G1069" s="11"/>
      <c r="H1069" s="11"/>
      <c r="I1069" s="11"/>
      <c r="J1069" s="11"/>
      <c r="K1069" s="12">
        <f>K1073</f>
        <v>7.2</v>
      </c>
      <c r="L1069" s="12">
        <f>L1073</f>
        <v>15.28</v>
      </c>
      <c r="M1069" s="34">
        <f>ROUND(L1069*1.06,2)</f>
        <v>16.2</v>
      </c>
      <c r="N1069" s="12">
        <f>N1073</f>
        <v>116.64</v>
      </c>
    </row>
    <row r="1070" spans="1:14" ht="54" x14ac:dyDescent="0.3">
      <c r="A1070" s="11"/>
      <c r="B1070" s="11"/>
      <c r="C1070" s="11"/>
      <c r="D1070" s="13" t="s">
        <v>746</v>
      </c>
      <c r="E1070" s="11"/>
      <c r="F1070" s="11"/>
      <c r="G1070" s="11"/>
      <c r="H1070" s="11"/>
      <c r="I1070" s="11"/>
      <c r="J1070" s="11"/>
      <c r="K1070" s="11"/>
      <c r="L1070" s="11"/>
      <c r="M1070" s="11"/>
      <c r="N1070" s="11"/>
    </row>
    <row r="1071" spans="1:14" x14ac:dyDescent="0.3">
      <c r="A1071" s="11"/>
      <c r="B1071" s="11"/>
      <c r="C1071" s="11"/>
      <c r="D1071" s="30"/>
      <c r="E1071" s="10" t="s">
        <v>747</v>
      </c>
      <c r="F1071" s="14">
        <v>0</v>
      </c>
      <c r="G1071" s="15">
        <v>8.4</v>
      </c>
      <c r="H1071" s="15">
        <v>0.5</v>
      </c>
      <c r="I1071" s="15">
        <v>0</v>
      </c>
      <c r="J1071" s="16">
        <f>OR(F1071&lt;&gt;0,G1071&lt;&gt;0,H1071&lt;&gt;0,I1071&lt;&gt;0)*(F1071 + (F1071 = 0))*(G1071 + (G1071 = 0))*(H1071 + (H1071 = 0))*(I1071 + (I1071 = 0))</f>
        <v>4.2</v>
      </c>
      <c r="K1071" s="11"/>
      <c r="L1071" s="11"/>
      <c r="M1071" s="11"/>
      <c r="N1071" s="11"/>
    </row>
    <row r="1072" spans="1:14" x14ac:dyDescent="0.3">
      <c r="A1072" s="11"/>
      <c r="B1072" s="11"/>
      <c r="C1072" s="11"/>
      <c r="D1072" s="30"/>
      <c r="E1072" s="10" t="s">
        <v>16</v>
      </c>
      <c r="F1072" s="14">
        <v>0</v>
      </c>
      <c r="G1072" s="15">
        <v>6</v>
      </c>
      <c r="H1072" s="15">
        <v>0.5</v>
      </c>
      <c r="I1072" s="15">
        <v>0</v>
      </c>
      <c r="J1072" s="16">
        <f>OR(F1072&lt;&gt;0,G1072&lt;&gt;0,H1072&lt;&gt;0,I1072&lt;&gt;0)*(F1072 + (F1072 = 0))*(G1072 + (G1072 = 0))*(H1072 + (H1072 = 0))*(I1072 + (I1072 = 0))</f>
        <v>3</v>
      </c>
      <c r="K1072" s="11"/>
      <c r="L1072" s="11"/>
      <c r="M1072" s="11"/>
      <c r="N1072" s="11"/>
    </row>
    <row r="1073" spans="1:14" x14ac:dyDescent="0.3">
      <c r="A1073" s="11"/>
      <c r="B1073" s="11"/>
      <c r="C1073" s="11"/>
      <c r="D1073" s="30"/>
      <c r="E1073" s="11"/>
      <c r="F1073" s="11"/>
      <c r="G1073" s="11"/>
      <c r="H1073" s="11"/>
      <c r="I1073" s="11"/>
      <c r="J1073" s="17" t="s">
        <v>748</v>
      </c>
      <c r="K1073" s="18">
        <f>SUM(J1071:J1072)</f>
        <v>7.2</v>
      </c>
      <c r="L1073" s="19">
        <v>15.28</v>
      </c>
      <c r="M1073" s="34">
        <f>ROUND(L1073*1.06,2)</f>
        <v>16.2</v>
      </c>
      <c r="N1073" s="18">
        <f>ROUND(K1073*M1073,2)</f>
        <v>116.64</v>
      </c>
    </row>
    <row r="1074" spans="1:14" ht="1.05" customHeight="1" x14ac:dyDescent="0.3">
      <c r="A1074" s="20"/>
      <c r="B1074" s="20"/>
      <c r="C1074" s="20"/>
      <c r="D1074" s="31"/>
      <c r="E1074" s="20"/>
      <c r="F1074" s="20"/>
      <c r="G1074" s="20"/>
      <c r="H1074" s="20"/>
      <c r="I1074" s="20"/>
      <c r="J1074" s="20"/>
      <c r="K1074" s="20"/>
      <c r="L1074" s="20"/>
      <c r="M1074" s="20"/>
      <c r="N1074" s="20"/>
    </row>
    <row r="1075" spans="1:14" x14ac:dyDescent="0.3">
      <c r="A1075" s="9" t="s">
        <v>749</v>
      </c>
      <c r="B1075" s="10" t="s">
        <v>19</v>
      </c>
      <c r="C1075" s="10" t="s">
        <v>20</v>
      </c>
      <c r="D1075" s="13" t="s">
        <v>750</v>
      </c>
      <c r="E1075" s="11"/>
      <c r="F1075" s="11"/>
      <c r="G1075" s="11"/>
      <c r="H1075" s="11"/>
      <c r="I1075" s="11"/>
      <c r="J1075" s="11"/>
      <c r="K1075" s="12">
        <f>K1078</f>
        <v>4</v>
      </c>
      <c r="L1075" s="12">
        <f>L1078</f>
        <v>57</v>
      </c>
      <c r="M1075" s="34">
        <f>ROUND(L1075*1.06,2)</f>
        <v>60.42</v>
      </c>
      <c r="N1075" s="12">
        <f>N1078</f>
        <v>241.68</v>
      </c>
    </row>
    <row r="1076" spans="1:14" ht="54" x14ac:dyDescent="0.3">
      <c r="A1076" s="11"/>
      <c r="B1076" s="11"/>
      <c r="C1076" s="11"/>
      <c r="D1076" s="13" t="s">
        <v>751</v>
      </c>
      <c r="E1076" s="11"/>
      <c r="F1076" s="11"/>
      <c r="G1076" s="11"/>
      <c r="H1076" s="11"/>
      <c r="I1076" s="11"/>
      <c r="J1076" s="11"/>
      <c r="K1076" s="11"/>
      <c r="L1076" s="11"/>
      <c r="M1076" s="11"/>
      <c r="N1076" s="11"/>
    </row>
    <row r="1077" spans="1:14" x14ac:dyDescent="0.3">
      <c r="A1077" s="11"/>
      <c r="B1077" s="11"/>
      <c r="C1077" s="11"/>
      <c r="D1077" s="30"/>
      <c r="E1077" s="10" t="s">
        <v>752</v>
      </c>
      <c r="F1077" s="14">
        <v>4</v>
      </c>
      <c r="G1077" s="15">
        <v>0</v>
      </c>
      <c r="H1077" s="15">
        <v>0</v>
      </c>
      <c r="I1077" s="15">
        <v>0</v>
      </c>
      <c r="J1077" s="16">
        <f>OR(F1077&lt;&gt;0,G1077&lt;&gt;0,H1077&lt;&gt;0,I1077&lt;&gt;0)*(F1077 + (F1077 = 0))*(G1077 + (G1077 = 0))*(H1077 + (H1077 = 0))*(I1077 + (I1077 = 0))</f>
        <v>4</v>
      </c>
      <c r="K1077" s="11"/>
      <c r="L1077" s="11"/>
      <c r="M1077" s="11"/>
      <c r="N1077" s="11"/>
    </row>
    <row r="1078" spans="1:14" x14ac:dyDescent="0.3">
      <c r="A1078" s="11"/>
      <c r="B1078" s="11"/>
      <c r="C1078" s="11"/>
      <c r="D1078" s="30"/>
      <c r="E1078" s="11"/>
      <c r="F1078" s="11"/>
      <c r="G1078" s="11"/>
      <c r="H1078" s="11"/>
      <c r="I1078" s="11"/>
      <c r="J1078" s="17" t="s">
        <v>753</v>
      </c>
      <c r="K1078" s="18">
        <f>J1077</f>
        <v>4</v>
      </c>
      <c r="L1078" s="19">
        <v>57</v>
      </c>
      <c r="M1078" s="34">
        <f>ROUND(L1078*1.06,2)</f>
        <v>60.42</v>
      </c>
      <c r="N1078" s="18">
        <f>ROUND(K1078*M1078,2)</f>
        <v>241.68</v>
      </c>
    </row>
    <row r="1079" spans="1:14" ht="1.05" customHeight="1" x14ac:dyDescent="0.3">
      <c r="A1079" s="20"/>
      <c r="B1079" s="20"/>
      <c r="C1079" s="20"/>
      <c r="D1079" s="31"/>
      <c r="E1079" s="20"/>
      <c r="F1079" s="20"/>
      <c r="G1079" s="20"/>
      <c r="H1079" s="20"/>
      <c r="I1079" s="20"/>
      <c r="J1079" s="20"/>
      <c r="K1079" s="20"/>
      <c r="L1079" s="20"/>
      <c r="M1079" s="20"/>
      <c r="N1079" s="20"/>
    </row>
    <row r="1080" spans="1:14" x14ac:dyDescent="0.3">
      <c r="A1080" s="9" t="s">
        <v>754</v>
      </c>
      <c r="B1080" s="10" t="s">
        <v>19</v>
      </c>
      <c r="C1080" s="10" t="s">
        <v>20</v>
      </c>
      <c r="D1080" s="13" t="s">
        <v>755</v>
      </c>
      <c r="E1080" s="11"/>
      <c r="F1080" s="11"/>
      <c r="G1080" s="11"/>
      <c r="H1080" s="11"/>
      <c r="I1080" s="11"/>
      <c r="J1080" s="11"/>
      <c r="K1080" s="12">
        <f>K1083</f>
        <v>4</v>
      </c>
      <c r="L1080" s="12">
        <f>L1083</f>
        <v>63</v>
      </c>
      <c r="M1080" s="34">
        <f>ROUND(L1080*1.06,2)</f>
        <v>66.78</v>
      </c>
      <c r="N1080" s="12">
        <f>N1083</f>
        <v>267.12</v>
      </c>
    </row>
    <row r="1081" spans="1:14" ht="64.8" x14ac:dyDescent="0.3">
      <c r="A1081" s="11"/>
      <c r="B1081" s="11"/>
      <c r="C1081" s="11"/>
      <c r="D1081" s="13" t="s">
        <v>756</v>
      </c>
      <c r="E1081" s="11"/>
      <c r="F1081" s="11"/>
      <c r="G1081" s="11"/>
      <c r="H1081" s="11"/>
      <c r="I1081" s="11"/>
      <c r="J1081" s="11"/>
      <c r="K1081" s="11"/>
      <c r="L1081" s="11"/>
      <c r="M1081" s="11"/>
      <c r="N1081" s="11"/>
    </row>
    <row r="1082" spans="1:14" x14ac:dyDescent="0.3">
      <c r="A1082" s="11"/>
      <c r="B1082" s="11"/>
      <c r="C1082" s="11"/>
      <c r="D1082" s="30"/>
      <c r="E1082" s="10" t="s">
        <v>757</v>
      </c>
      <c r="F1082" s="14">
        <v>4</v>
      </c>
      <c r="G1082" s="15">
        <v>0</v>
      </c>
      <c r="H1082" s="15">
        <v>0</v>
      </c>
      <c r="I1082" s="15">
        <v>0</v>
      </c>
      <c r="J1082" s="16">
        <f>OR(F1082&lt;&gt;0,G1082&lt;&gt;0,H1082&lt;&gt;0,I1082&lt;&gt;0)*(F1082 + (F1082 = 0))*(G1082 + (G1082 = 0))*(H1082 + (H1082 = 0))*(I1082 + (I1082 = 0))</f>
        <v>4</v>
      </c>
      <c r="K1082" s="11"/>
      <c r="L1082" s="11"/>
      <c r="M1082" s="11"/>
      <c r="N1082" s="11"/>
    </row>
    <row r="1083" spans="1:14" x14ac:dyDescent="0.3">
      <c r="A1083" s="11"/>
      <c r="B1083" s="11"/>
      <c r="C1083" s="11"/>
      <c r="D1083" s="30"/>
      <c r="E1083" s="11"/>
      <c r="F1083" s="11"/>
      <c r="G1083" s="11"/>
      <c r="H1083" s="11"/>
      <c r="I1083" s="11"/>
      <c r="J1083" s="17" t="s">
        <v>758</v>
      </c>
      <c r="K1083" s="18">
        <f>J1082</f>
        <v>4</v>
      </c>
      <c r="L1083" s="19">
        <v>63</v>
      </c>
      <c r="M1083" s="34">
        <f>ROUND(L1083*1.06,2)</f>
        <v>66.78</v>
      </c>
      <c r="N1083" s="18">
        <f>ROUND(K1083*M1083,2)</f>
        <v>267.12</v>
      </c>
    </row>
    <row r="1084" spans="1:14" ht="1.05" customHeight="1" x14ac:dyDescent="0.3">
      <c r="A1084" s="20"/>
      <c r="B1084" s="20"/>
      <c r="C1084" s="20"/>
      <c r="D1084" s="31"/>
      <c r="E1084" s="20"/>
      <c r="F1084" s="20"/>
      <c r="G1084" s="20"/>
      <c r="H1084" s="20"/>
      <c r="I1084" s="20"/>
      <c r="J1084" s="20"/>
      <c r="K1084" s="20"/>
      <c r="L1084" s="20"/>
      <c r="M1084" s="20"/>
      <c r="N1084" s="20"/>
    </row>
    <row r="1085" spans="1:14" x14ac:dyDescent="0.3">
      <c r="A1085" s="9" t="s">
        <v>759</v>
      </c>
      <c r="B1085" s="10" t="s">
        <v>19</v>
      </c>
      <c r="C1085" s="10" t="s">
        <v>20</v>
      </c>
      <c r="D1085" s="13" t="s">
        <v>760</v>
      </c>
      <c r="E1085" s="11"/>
      <c r="F1085" s="11"/>
      <c r="G1085" s="11"/>
      <c r="H1085" s="11"/>
      <c r="I1085" s="11"/>
      <c r="J1085" s="11"/>
      <c r="K1085" s="12">
        <f>K1088</f>
        <v>1</v>
      </c>
      <c r="L1085" s="12">
        <f>L1088</f>
        <v>406.35</v>
      </c>
      <c r="M1085" s="34">
        <f>ROUND(L1085*1.06,2)</f>
        <v>430.73</v>
      </c>
      <c r="N1085" s="12">
        <f>N1088</f>
        <v>430.73</v>
      </c>
    </row>
    <row r="1086" spans="1:14" ht="86.4" x14ac:dyDescent="0.3">
      <c r="A1086" s="11"/>
      <c r="B1086" s="11"/>
      <c r="C1086" s="11"/>
      <c r="D1086" s="13" t="s">
        <v>761</v>
      </c>
      <c r="E1086" s="11"/>
      <c r="F1086" s="11"/>
      <c r="G1086" s="11"/>
      <c r="H1086" s="11"/>
      <c r="I1086" s="11"/>
      <c r="J1086" s="11"/>
      <c r="K1086" s="11"/>
      <c r="L1086" s="11"/>
      <c r="M1086" s="34">
        <f>ROUND(L1086*1.06,2)</f>
        <v>0</v>
      </c>
      <c r="N1086" s="11"/>
    </row>
    <row r="1087" spans="1:14" x14ac:dyDescent="0.3">
      <c r="A1087" s="11"/>
      <c r="B1087" s="11"/>
      <c r="C1087" s="11"/>
      <c r="D1087" s="30"/>
      <c r="E1087" s="10" t="s">
        <v>762</v>
      </c>
      <c r="F1087" s="14">
        <v>1</v>
      </c>
      <c r="G1087" s="15">
        <v>0</v>
      </c>
      <c r="H1087" s="15">
        <v>0</v>
      </c>
      <c r="I1087" s="15">
        <v>0</v>
      </c>
      <c r="J1087" s="16">
        <f>OR(F1087&lt;&gt;0,G1087&lt;&gt;0,H1087&lt;&gt;0,I1087&lt;&gt;0)*(F1087 + (F1087 = 0))*(G1087 + (G1087 = 0))*(H1087 + (H1087 = 0))*(I1087 + (I1087 = 0))</f>
        <v>1</v>
      </c>
      <c r="K1087" s="11"/>
      <c r="L1087" s="11"/>
      <c r="M1087" s="11"/>
      <c r="N1087" s="11"/>
    </row>
    <row r="1088" spans="1:14" x14ac:dyDescent="0.3">
      <c r="A1088" s="11"/>
      <c r="B1088" s="11"/>
      <c r="C1088" s="11"/>
      <c r="D1088" s="30"/>
      <c r="E1088" s="11"/>
      <c r="F1088" s="11"/>
      <c r="G1088" s="11"/>
      <c r="H1088" s="11"/>
      <c r="I1088" s="11"/>
      <c r="J1088" s="17" t="s">
        <v>763</v>
      </c>
      <c r="K1088" s="18">
        <f>J1087</f>
        <v>1</v>
      </c>
      <c r="L1088" s="19">
        <v>406.35</v>
      </c>
      <c r="M1088" s="34">
        <f>ROUND(L1088*1.06,2)</f>
        <v>430.73</v>
      </c>
      <c r="N1088" s="18">
        <f>ROUND(K1088*M1088,2)</f>
        <v>430.73</v>
      </c>
    </row>
    <row r="1089" spans="1:14" ht="1.05" customHeight="1" x14ac:dyDescent="0.3">
      <c r="A1089" s="20"/>
      <c r="B1089" s="20"/>
      <c r="C1089" s="20"/>
      <c r="D1089" s="31"/>
      <c r="E1089" s="20"/>
      <c r="F1089" s="20"/>
      <c r="G1089" s="20"/>
      <c r="H1089" s="20"/>
      <c r="I1089" s="20"/>
      <c r="J1089" s="20"/>
      <c r="K1089" s="20"/>
      <c r="L1089" s="20"/>
      <c r="M1089" s="20"/>
      <c r="N1089" s="20"/>
    </row>
    <row r="1090" spans="1:14" x14ac:dyDescent="0.3">
      <c r="A1090" s="9" t="s">
        <v>764</v>
      </c>
      <c r="B1090" s="10" t="s">
        <v>19</v>
      </c>
      <c r="C1090" s="10" t="s">
        <v>53</v>
      </c>
      <c r="D1090" s="13" t="s">
        <v>765</v>
      </c>
      <c r="E1090" s="11"/>
      <c r="F1090" s="11"/>
      <c r="G1090" s="11"/>
      <c r="H1090" s="11"/>
      <c r="I1090" s="11"/>
      <c r="J1090" s="11"/>
      <c r="K1090" s="12">
        <f>K1093</f>
        <v>48</v>
      </c>
      <c r="L1090" s="12">
        <f>L1093</f>
        <v>41.67</v>
      </c>
      <c r="M1090" s="34">
        <f>ROUND(L1090*1.06,2)</f>
        <v>44.17</v>
      </c>
      <c r="N1090" s="12">
        <f>N1093</f>
        <v>2120.16</v>
      </c>
    </row>
    <row r="1091" spans="1:14" ht="64.8" x14ac:dyDescent="0.3">
      <c r="A1091" s="11"/>
      <c r="B1091" s="11"/>
      <c r="C1091" s="11"/>
      <c r="D1091" s="13" t="s">
        <v>766</v>
      </c>
      <c r="E1091" s="11"/>
      <c r="F1091" s="11"/>
      <c r="G1091" s="11"/>
      <c r="H1091" s="11"/>
      <c r="I1091" s="11"/>
      <c r="J1091" s="11"/>
      <c r="K1091" s="11"/>
      <c r="L1091" s="11"/>
      <c r="M1091" s="11"/>
      <c r="N1091" s="11"/>
    </row>
    <row r="1092" spans="1:14" x14ac:dyDescent="0.3">
      <c r="A1092" s="11"/>
      <c r="B1092" s="11"/>
      <c r="C1092" s="11"/>
      <c r="D1092" s="30"/>
      <c r="E1092" s="10" t="s">
        <v>767</v>
      </c>
      <c r="F1092" s="14">
        <v>6</v>
      </c>
      <c r="G1092" s="15">
        <v>8</v>
      </c>
      <c r="H1092" s="15">
        <v>0</v>
      </c>
      <c r="I1092" s="15">
        <v>0</v>
      </c>
      <c r="J1092" s="16">
        <f>OR(F1092&lt;&gt;0,G1092&lt;&gt;0,H1092&lt;&gt;0,I1092&lt;&gt;0)*(F1092 + (F1092 = 0))*(G1092 + (G1092 = 0))*(H1092 + (H1092 = 0))*(I1092 + (I1092 = 0))</f>
        <v>48</v>
      </c>
      <c r="K1092" s="11"/>
      <c r="L1092" s="11"/>
      <c r="M1092" s="11"/>
      <c r="N1092" s="11"/>
    </row>
    <row r="1093" spans="1:14" x14ac:dyDescent="0.3">
      <c r="A1093" s="11"/>
      <c r="B1093" s="11"/>
      <c r="C1093" s="11"/>
      <c r="D1093" s="30"/>
      <c r="E1093" s="11"/>
      <c r="F1093" s="11"/>
      <c r="G1093" s="11"/>
      <c r="H1093" s="11"/>
      <c r="I1093" s="11"/>
      <c r="J1093" s="17" t="s">
        <v>768</v>
      </c>
      <c r="K1093" s="18">
        <f>J1092</f>
        <v>48</v>
      </c>
      <c r="L1093" s="19">
        <v>41.67</v>
      </c>
      <c r="M1093" s="34">
        <f>ROUND(L1093*1.06,2)</f>
        <v>44.17</v>
      </c>
      <c r="N1093" s="18">
        <f>ROUND(K1093*M1093,2)</f>
        <v>2120.16</v>
      </c>
    </row>
    <row r="1094" spans="1:14" ht="1.05" customHeight="1" x14ac:dyDescent="0.3">
      <c r="A1094" s="20"/>
      <c r="B1094" s="20"/>
      <c r="C1094" s="20"/>
      <c r="D1094" s="31"/>
      <c r="E1094" s="20"/>
      <c r="F1094" s="20"/>
      <c r="G1094" s="20"/>
      <c r="H1094" s="20"/>
      <c r="I1094" s="20"/>
      <c r="J1094" s="20"/>
      <c r="K1094" s="20"/>
      <c r="L1094" s="20"/>
      <c r="M1094" s="20"/>
      <c r="N1094" s="20"/>
    </row>
    <row r="1095" spans="1:14" x14ac:dyDescent="0.3">
      <c r="A1095" s="11"/>
      <c r="B1095" s="11"/>
      <c r="C1095" s="11"/>
      <c r="D1095" s="30"/>
      <c r="E1095" s="11"/>
      <c r="F1095" s="11"/>
      <c r="G1095" s="11"/>
      <c r="H1095" s="11"/>
      <c r="I1095" s="11"/>
      <c r="J1095" s="17" t="s">
        <v>769</v>
      </c>
      <c r="K1095" s="21">
        <v>1</v>
      </c>
      <c r="M1095" s="18">
        <f>N904+N923+N930+N939+N947+N955+N960+N968+N975+N992+N998+N1003+N1013+N1018+N1027+N1032+N1039+N1044+N1049+N1056+N1064+N1069+N1075+N1080+N1085+N1090</f>
        <v>45098</v>
      </c>
      <c r="N1095" s="18">
        <f>ROUND(K1095*M1095,2)</f>
        <v>45098</v>
      </c>
    </row>
    <row r="1096" spans="1:14" ht="1.05" customHeight="1" x14ac:dyDescent="0.3">
      <c r="A1096" s="20"/>
      <c r="B1096" s="20"/>
      <c r="C1096" s="20"/>
      <c r="D1096" s="31"/>
      <c r="E1096" s="20"/>
      <c r="F1096" s="20"/>
      <c r="G1096" s="20"/>
      <c r="H1096" s="20"/>
      <c r="I1096" s="20"/>
      <c r="J1096" s="20"/>
      <c r="K1096" s="20"/>
      <c r="L1096" s="20"/>
      <c r="M1096" s="20"/>
      <c r="N1096" s="20"/>
    </row>
    <row r="1097" spans="1:14" x14ac:dyDescent="0.3">
      <c r="A1097" s="5" t="s">
        <v>770</v>
      </c>
      <c r="B1097" s="5" t="s">
        <v>15</v>
      </c>
      <c r="C1097" s="5" t="s">
        <v>16</v>
      </c>
      <c r="D1097" s="29" t="s">
        <v>771</v>
      </c>
      <c r="E1097" s="6"/>
      <c r="F1097" s="6"/>
      <c r="G1097" s="6"/>
      <c r="H1097" s="6"/>
      <c r="I1097" s="6"/>
      <c r="J1097" s="6"/>
      <c r="K1097" s="7">
        <f>K1124</f>
        <v>1</v>
      </c>
      <c r="M1097" s="8">
        <f>M1124</f>
        <v>8823.15</v>
      </c>
      <c r="N1097" s="8">
        <f>N1124</f>
        <v>8823.15</v>
      </c>
    </row>
    <row r="1098" spans="1:14" x14ac:dyDescent="0.3">
      <c r="A1098" s="22" t="s">
        <v>772</v>
      </c>
      <c r="B1098" s="22" t="s">
        <v>15</v>
      </c>
      <c r="C1098" s="22" t="s">
        <v>16</v>
      </c>
      <c r="D1098" s="32" t="s">
        <v>773</v>
      </c>
      <c r="E1098" s="23"/>
      <c r="F1098" s="23"/>
      <c r="G1098" s="23"/>
      <c r="H1098" s="23"/>
      <c r="I1098" s="23"/>
      <c r="J1098" s="23"/>
      <c r="K1098" s="24">
        <f>K1104</f>
        <v>1</v>
      </c>
      <c r="M1098" s="24">
        <f>M1104</f>
        <v>1299.74</v>
      </c>
      <c r="N1098" s="24">
        <f>N1104</f>
        <v>1299.74</v>
      </c>
    </row>
    <row r="1099" spans="1:14" x14ac:dyDescent="0.3">
      <c r="A1099" s="9" t="s">
        <v>774</v>
      </c>
      <c r="B1099" s="10" t="s">
        <v>19</v>
      </c>
      <c r="C1099" s="10" t="s">
        <v>20</v>
      </c>
      <c r="D1099" s="13" t="s">
        <v>775</v>
      </c>
      <c r="E1099" s="11"/>
      <c r="F1099" s="11"/>
      <c r="G1099" s="11"/>
      <c r="H1099" s="11"/>
      <c r="I1099" s="11"/>
      <c r="J1099" s="11"/>
      <c r="K1099" s="12">
        <f>K1102</f>
        <v>1</v>
      </c>
      <c r="L1099" s="12">
        <f>L1102</f>
        <v>1226.17</v>
      </c>
      <c r="M1099" s="34">
        <f>ROUND(L1099*1.06,2)</f>
        <v>1299.74</v>
      </c>
      <c r="N1099" s="12">
        <f>N1102</f>
        <v>1299.74</v>
      </c>
    </row>
    <row r="1100" spans="1:14" ht="54" x14ac:dyDescent="0.3">
      <c r="A1100" s="11"/>
      <c r="B1100" s="11"/>
      <c r="C1100" s="11"/>
      <c r="D1100" s="13" t="s">
        <v>776</v>
      </c>
      <c r="E1100" s="11"/>
      <c r="F1100" s="11"/>
      <c r="G1100" s="11"/>
      <c r="H1100" s="11"/>
      <c r="I1100" s="11"/>
      <c r="J1100" s="11"/>
      <c r="K1100" s="11"/>
      <c r="L1100" s="11"/>
      <c r="M1100" s="11"/>
      <c r="N1100" s="11"/>
    </row>
    <row r="1101" spans="1:14" x14ac:dyDescent="0.3">
      <c r="A1101" s="11"/>
      <c r="B1101" s="11"/>
      <c r="C1101" s="11"/>
      <c r="D1101" s="30"/>
      <c r="E1101" s="10" t="s">
        <v>16</v>
      </c>
      <c r="F1101" s="14">
        <v>1</v>
      </c>
      <c r="G1101" s="19">
        <v>0</v>
      </c>
      <c r="H1101" s="19">
        <v>0</v>
      </c>
      <c r="I1101" s="19">
        <v>0</v>
      </c>
      <c r="J1101" s="12">
        <f>OR(F1101&lt;&gt;0,G1101&lt;&gt;0,H1101&lt;&gt;0,I1101&lt;&gt;0)*(F1101 + (F1101 = 0))*(G1101 + (G1101 = 0))*(H1101 + (H1101 = 0))*(I1101 + (I1101 = 0))</f>
        <v>1</v>
      </c>
      <c r="K1101" s="11"/>
      <c r="L1101" s="11"/>
      <c r="M1101" s="11"/>
      <c r="N1101" s="11"/>
    </row>
    <row r="1102" spans="1:14" x14ac:dyDescent="0.3">
      <c r="A1102" s="11"/>
      <c r="B1102" s="11"/>
      <c r="C1102" s="11"/>
      <c r="D1102" s="30"/>
      <c r="E1102" s="11"/>
      <c r="F1102" s="11"/>
      <c r="G1102" s="11"/>
      <c r="H1102" s="11"/>
      <c r="I1102" s="11"/>
      <c r="J1102" s="17" t="s">
        <v>777</v>
      </c>
      <c r="K1102" s="18">
        <f>J1101*1</f>
        <v>1</v>
      </c>
      <c r="L1102" s="19">
        <v>1226.17</v>
      </c>
      <c r="M1102" s="34">
        <f>ROUND(L1102*1.06,2)</f>
        <v>1299.74</v>
      </c>
      <c r="N1102" s="18">
        <f>ROUND(K1102*M1102,2)</f>
        <v>1299.74</v>
      </c>
    </row>
    <row r="1103" spans="1:14" ht="1.05" customHeight="1" x14ac:dyDescent="0.3">
      <c r="A1103" s="20"/>
      <c r="B1103" s="20"/>
      <c r="C1103" s="20"/>
      <c r="D1103" s="31"/>
      <c r="E1103" s="20"/>
      <c r="F1103" s="20"/>
      <c r="G1103" s="20"/>
      <c r="H1103" s="20"/>
      <c r="I1103" s="20"/>
      <c r="J1103" s="20"/>
      <c r="K1103" s="20"/>
      <c r="L1103" s="20"/>
      <c r="M1103" s="20"/>
      <c r="N1103" s="20"/>
    </row>
    <row r="1104" spans="1:14" x14ac:dyDescent="0.3">
      <c r="A1104" s="11"/>
      <c r="B1104" s="11"/>
      <c r="C1104" s="11"/>
      <c r="D1104" s="30"/>
      <c r="E1104" s="11"/>
      <c r="F1104" s="11"/>
      <c r="G1104" s="11"/>
      <c r="H1104" s="11"/>
      <c r="I1104" s="11"/>
      <c r="J1104" s="17" t="s">
        <v>778</v>
      </c>
      <c r="K1104" s="19">
        <v>1</v>
      </c>
      <c r="M1104" s="18">
        <f>N1099</f>
        <v>1299.74</v>
      </c>
      <c r="N1104" s="18">
        <f>ROUND(K1104*M1104,2)</f>
        <v>1299.74</v>
      </c>
    </row>
    <row r="1105" spans="1:14" ht="1.05" customHeight="1" x14ac:dyDescent="0.3">
      <c r="A1105" s="20"/>
      <c r="B1105" s="20"/>
      <c r="C1105" s="20"/>
      <c r="D1105" s="31"/>
      <c r="E1105" s="20"/>
      <c r="F1105" s="20"/>
      <c r="G1105" s="20"/>
      <c r="H1105" s="20"/>
      <c r="I1105" s="20"/>
      <c r="J1105" s="20"/>
      <c r="K1105" s="20"/>
      <c r="L1105" s="20"/>
      <c r="M1105" s="20"/>
      <c r="N1105" s="20"/>
    </row>
    <row r="1106" spans="1:14" x14ac:dyDescent="0.3">
      <c r="A1106" s="22" t="s">
        <v>779</v>
      </c>
      <c r="B1106" s="22" t="s">
        <v>15</v>
      </c>
      <c r="C1106" s="22" t="s">
        <v>16</v>
      </c>
      <c r="D1106" s="32" t="s">
        <v>780</v>
      </c>
      <c r="E1106" s="23"/>
      <c r="F1106" s="23"/>
      <c r="G1106" s="23"/>
      <c r="H1106" s="23"/>
      <c r="I1106" s="23"/>
      <c r="J1106" s="23"/>
      <c r="K1106" s="24">
        <f>K1122</f>
        <v>1</v>
      </c>
      <c r="M1106" s="24">
        <f>L1122</f>
        <v>7523.41</v>
      </c>
      <c r="N1106" s="24">
        <f>N1122</f>
        <v>7523.41</v>
      </c>
    </row>
    <row r="1107" spans="1:14" ht="21.6" x14ac:dyDescent="0.3">
      <c r="A1107" s="9" t="s">
        <v>781</v>
      </c>
      <c r="B1107" s="10" t="s">
        <v>19</v>
      </c>
      <c r="C1107" s="10" t="s">
        <v>20</v>
      </c>
      <c r="D1107" s="13" t="s">
        <v>782</v>
      </c>
      <c r="E1107" s="11"/>
      <c r="F1107" s="11"/>
      <c r="G1107" s="11"/>
      <c r="H1107" s="11"/>
      <c r="I1107" s="11"/>
      <c r="J1107" s="11"/>
      <c r="K1107" s="12">
        <f>K1110</f>
        <v>1</v>
      </c>
      <c r="L1107" s="12">
        <f>L1110</f>
        <v>1263.67</v>
      </c>
      <c r="M1107" s="34">
        <f>ROUND(L1107*1.06,2)</f>
        <v>1339.49</v>
      </c>
      <c r="N1107" s="12">
        <f>N1110</f>
        <v>1339.49</v>
      </c>
    </row>
    <row r="1108" spans="1:14" ht="21.6" x14ac:dyDescent="0.3">
      <c r="A1108" s="11"/>
      <c r="B1108" s="11"/>
      <c r="C1108" s="11"/>
      <c r="D1108" s="13" t="s">
        <v>783</v>
      </c>
      <c r="E1108" s="11"/>
      <c r="F1108" s="11"/>
      <c r="G1108" s="11"/>
      <c r="H1108" s="11"/>
      <c r="I1108" s="11"/>
      <c r="J1108" s="11"/>
      <c r="K1108" s="11"/>
      <c r="L1108" s="11"/>
      <c r="M1108" s="11"/>
      <c r="N1108" s="11"/>
    </row>
    <row r="1109" spans="1:14" x14ac:dyDescent="0.3">
      <c r="A1109" s="11"/>
      <c r="B1109" s="11"/>
      <c r="C1109" s="11"/>
      <c r="D1109" s="30"/>
      <c r="E1109" s="10" t="s">
        <v>784</v>
      </c>
      <c r="F1109" s="14">
        <v>1</v>
      </c>
      <c r="G1109" s="19">
        <v>0</v>
      </c>
      <c r="H1109" s="19">
        <v>0</v>
      </c>
      <c r="I1109" s="19">
        <v>0</v>
      </c>
      <c r="J1109" s="12">
        <f>OR(F1109&lt;&gt;0,G1109&lt;&gt;0,H1109&lt;&gt;0,I1109&lt;&gt;0)*(F1109 + (F1109 = 0))*(G1109 + (G1109 = 0))*(H1109 + (H1109 = 0))*(I1109 + (I1109 = 0))</f>
        <v>1</v>
      </c>
      <c r="K1109" s="11"/>
      <c r="L1109" s="11"/>
      <c r="M1109" s="11"/>
      <c r="N1109" s="11"/>
    </row>
    <row r="1110" spans="1:14" x14ac:dyDescent="0.3">
      <c r="A1110" s="11"/>
      <c r="B1110" s="11"/>
      <c r="C1110" s="11"/>
      <c r="D1110" s="30"/>
      <c r="E1110" s="11"/>
      <c r="F1110" s="11"/>
      <c r="G1110" s="11"/>
      <c r="H1110" s="11"/>
      <c r="I1110" s="11"/>
      <c r="J1110" s="17" t="s">
        <v>785</v>
      </c>
      <c r="K1110" s="18">
        <f>J1109*1</f>
        <v>1</v>
      </c>
      <c r="L1110" s="19">
        <v>1263.67</v>
      </c>
      <c r="M1110" s="34">
        <f>ROUND(L1110*1.06,2)</f>
        <v>1339.49</v>
      </c>
      <c r="N1110" s="18">
        <f>ROUND(K1110*M1110,2)</f>
        <v>1339.49</v>
      </c>
    </row>
    <row r="1111" spans="1:14" ht="1.05" customHeight="1" x14ac:dyDescent="0.3">
      <c r="A1111" s="20"/>
      <c r="B1111" s="20"/>
      <c r="C1111" s="20"/>
      <c r="D1111" s="31"/>
      <c r="E1111" s="20"/>
      <c r="F1111" s="20"/>
      <c r="G1111" s="20"/>
      <c r="H1111" s="20"/>
      <c r="I1111" s="20"/>
      <c r="J1111" s="20"/>
      <c r="K1111" s="20"/>
      <c r="L1111" s="20"/>
      <c r="M1111" s="20"/>
      <c r="N1111" s="20"/>
    </row>
    <row r="1112" spans="1:14" ht="21.6" x14ac:dyDescent="0.3">
      <c r="A1112" s="9" t="s">
        <v>786</v>
      </c>
      <c r="B1112" s="10" t="s">
        <v>19</v>
      </c>
      <c r="C1112" s="10" t="s">
        <v>787</v>
      </c>
      <c r="D1112" s="13" t="s">
        <v>788</v>
      </c>
      <c r="E1112" s="11"/>
      <c r="F1112" s="11"/>
      <c r="G1112" s="11"/>
      <c r="H1112" s="11"/>
      <c r="I1112" s="11"/>
      <c r="J1112" s="11"/>
      <c r="K1112" s="12">
        <f>K1115</f>
        <v>4</v>
      </c>
      <c r="L1112" s="12">
        <f>L1115</f>
        <v>1083.67</v>
      </c>
      <c r="M1112" s="34">
        <f>ROUND(L1112*1.06,2)</f>
        <v>1148.69</v>
      </c>
      <c r="N1112" s="12">
        <f>N1115</f>
        <v>4594.76</v>
      </c>
    </row>
    <row r="1113" spans="1:14" ht="32.4" x14ac:dyDescent="0.3">
      <c r="A1113" s="11"/>
      <c r="B1113" s="11"/>
      <c r="C1113" s="11"/>
      <c r="D1113" s="13" t="s">
        <v>789</v>
      </c>
      <c r="E1113" s="11"/>
      <c r="F1113" s="11"/>
      <c r="G1113" s="11"/>
      <c r="H1113" s="11"/>
      <c r="I1113" s="11"/>
      <c r="J1113" s="11"/>
      <c r="K1113" s="11"/>
      <c r="L1113" s="11"/>
      <c r="M1113" s="11"/>
      <c r="N1113" s="11"/>
    </row>
    <row r="1114" spans="1:14" x14ac:dyDescent="0.3">
      <c r="A1114" s="11"/>
      <c r="B1114" s="11"/>
      <c r="C1114" s="11"/>
      <c r="D1114" s="30"/>
      <c r="E1114" s="10" t="s">
        <v>16</v>
      </c>
      <c r="F1114" s="14">
        <v>0</v>
      </c>
      <c r="G1114" s="19">
        <v>4</v>
      </c>
      <c r="H1114" s="19">
        <v>0</v>
      </c>
      <c r="I1114" s="19">
        <v>0</v>
      </c>
      <c r="J1114" s="12">
        <f>OR(F1114&lt;&gt;0,G1114&lt;&gt;0,H1114&lt;&gt;0,I1114&lt;&gt;0)*(F1114 + (F1114 = 0))*(G1114 + (G1114 = 0))*(H1114 + (H1114 = 0))*(I1114 + (I1114 = 0))</f>
        <v>4</v>
      </c>
      <c r="K1114" s="11"/>
      <c r="L1114" s="11"/>
      <c r="M1114" s="11"/>
      <c r="N1114" s="11"/>
    </row>
    <row r="1115" spans="1:14" x14ac:dyDescent="0.3">
      <c r="A1115" s="11"/>
      <c r="B1115" s="11"/>
      <c r="C1115" s="11"/>
      <c r="D1115" s="30"/>
      <c r="E1115" s="11"/>
      <c r="F1115" s="11"/>
      <c r="G1115" s="11"/>
      <c r="H1115" s="11"/>
      <c r="I1115" s="11"/>
      <c r="J1115" s="17" t="s">
        <v>790</v>
      </c>
      <c r="K1115" s="18">
        <f>J1114*1</f>
        <v>4</v>
      </c>
      <c r="L1115" s="19">
        <v>1083.67</v>
      </c>
      <c r="M1115" s="34">
        <f>ROUND(L1115*1.06,2)</f>
        <v>1148.69</v>
      </c>
      <c r="N1115" s="18">
        <f>ROUND(K1115*M1115,2)</f>
        <v>4594.76</v>
      </c>
    </row>
    <row r="1116" spans="1:14" ht="1.05" customHeight="1" x14ac:dyDescent="0.3">
      <c r="A1116" s="20"/>
      <c r="B1116" s="20"/>
      <c r="C1116" s="20"/>
      <c r="D1116" s="31"/>
      <c r="E1116" s="20"/>
      <c r="F1116" s="20"/>
      <c r="G1116" s="20"/>
      <c r="H1116" s="20"/>
      <c r="I1116" s="20"/>
      <c r="J1116" s="20"/>
      <c r="K1116" s="20"/>
      <c r="L1116" s="20"/>
      <c r="M1116" s="20"/>
      <c r="N1116" s="20"/>
    </row>
    <row r="1117" spans="1:14" x14ac:dyDescent="0.3">
      <c r="A1117" s="9" t="s">
        <v>791</v>
      </c>
      <c r="B1117" s="10" t="s">
        <v>19</v>
      </c>
      <c r="C1117" s="10" t="s">
        <v>787</v>
      </c>
      <c r="D1117" s="13" t="s">
        <v>792</v>
      </c>
      <c r="E1117" s="11"/>
      <c r="F1117" s="11"/>
      <c r="G1117" s="11"/>
      <c r="H1117" s="11"/>
      <c r="I1117" s="11"/>
      <c r="J1117" s="11"/>
      <c r="K1117" s="12">
        <f>K1120</f>
        <v>4</v>
      </c>
      <c r="L1117" s="12">
        <f>L1120</f>
        <v>374.8</v>
      </c>
      <c r="M1117" s="34">
        <f>ROUND(L1117*1.06,2)</f>
        <v>397.29</v>
      </c>
      <c r="N1117" s="12">
        <f>N1120</f>
        <v>1589.16</v>
      </c>
    </row>
    <row r="1118" spans="1:14" ht="64.8" x14ac:dyDescent="0.3">
      <c r="A1118" s="11"/>
      <c r="B1118" s="11"/>
      <c r="C1118" s="11"/>
      <c r="D1118" s="13" t="s">
        <v>793</v>
      </c>
      <c r="E1118" s="11"/>
      <c r="F1118" s="11"/>
      <c r="G1118" s="11"/>
      <c r="H1118" s="11"/>
      <c r="I1118" s="11"/>
      <c r="J1118" s="11"/>
      <c r="K1118" s="11"/>
      <c r="L1118" s="11"/>
      <c r="M1118" s="11"/>
      <c r="N1118" s="11"/>
    </row>
    <row r="1119" spans="1:14" x14ac:dyDescent="0.3">
      <c r="A1119" s="11"/>
      <c r="B1119" s="11"/>
      <c r="C1119" s="11"/>
      <c r="D1119" s="30"/>
      <c r="E1119" s="10" t="s">
        <v>16</v>
      </c>
      <c r="F1119" s="14">
        <v>4</v>
      </c>
      <c r="G1119" s="19">
        <v>0</v>
      </c>
      <c r="H1119" s="19">
        <v>0</v>
      </c>
      <c r="I1119" s="19">
        <v>0</v>
      </c>
      <c r="J1119" s="12">
        <f>OR(F1119&lt;&gt;0,G1119&lt;&gt;0,H1119&lt;&gt;0,I1119&lt;&gt;0)*(F1119 + (F1119 = 0))*(G1119 + (G1119 = 0))*(H1119 + (H1119 = 0))*(I1119 + (I1119 = 0))</f>
        <v>4</v>
      </c>
      <c r="K1119" s="11"/>
      <c r="L1119" s="11"/>
      <c r="M1119" s="11"/>
      <c r="N1119" s="11"/>
    </row>
    <row r="1120" spans="1:14" x14ac:dyDescent="0.3">
      <c r="A1120" s="11"/>
      <c r="B1120" s="11"/>
      <c r="C1120" s="11"/>
      <c r="D1120" s="30"/>
      <c r="E1120" s="11"/>
      <c r="F1120" s="11"/>
      <c r="G1120" s="11"/>
      <c r="H1120" s="11"/>
      <c r="I1120" s="11"/>
      <c r="J1120" s="17" t="s">
        <v>794</v>
      </c>
      <c r="K1120" s="18">
        <f>J1119*1</f>
        <v>4</v>
      </c>
      <c r="L1120" s="19">
        <v>374.8</v>
      </c>
      <c r="M1120" s="34">
        <f>ROUND(L1120*1.06,2)</f>
        <v>397.29</v>
      </c>
      <c r="N1120" s="18">
        <f>ROUND(K1120*M1120,2)</f>
        <v>1589.16</v>
      </c>
    </row>
    <row r="1121" spans="1:14" ht="1.05" customHeight="1" x14ac:dyDescent="0.3">
      <c r="A1121" s="20"/>
      <c r="B1121" s="20"/>
      <c r="C1121" s="20"/>
      <c r="D1121" s="31"/>
      <c r="E1121" s="20"/>
      <c r="F1121" s="20"/>
      <c r="G1121" s="20"/>
      <c r="H1121" s="20"/>
      <c r="I1121" s="20"/>
      <c r="J1121" s="20"/>
      <c r="K1121" s="20"/>
      <c r="L1121" s="20"/>
      <c r="M1121" s="20"/>
      <c r="N1121" s="20"/>
    </row>
    <row r="1122" spans="1:14" x14ac:dyDescent="0.3">
      <c r="A1122" s="11"/>
      <c r="B1122" s="11"/>
      <c r="C1122" s="11"/>
      <c r="D1122" s="30"/>
      <c r="E1122" s="11"/>
      <c r="F1122" s="11"/>
      <c r="G1122" s="11"/>
      <c r="H1122" s="11"/>
      <c r="I1122" s="11"/>
      <c r="J1122" s="17" t="s">
        <v>795</v>
      </c>
      <c r="K1122" s="19">
        <v>1</v>
      </c>
      <c r="L1122" s="18">
        <f>N1107+N1112+N1117</f>
        <v>7523.41</v>
      </c>
      <c r="M1122" s="34">
        <f>ROUND(L1122*1.06,2)</f>
        <v>7974.81</v>
      </c>
      <c r="N1122" s="18">
        <f>ROUND(K1122*L1122,2)</f>
        <v>7523.41</v>
      </c>
    </row>
    <row r="1123" spans="1:14" ht="1.05" customHeight="1" x14ac:dyDescent="0.3">
      <c r="A1123" s="20"/>
      <c r="B1123" s="20"/>
      <c r="C1123" s="20"/>
      <c r="D1123" s="31"/>
      <c r="E1123" s="20"/>
      <c r="F1123" s="20"/>
      <c r="G1123" s="20"/>
      <c r="H1123" s="20"/>
      <c r="I1123" s="20"/>
      <c r="J1123" s="20"/>
      <c r="K1123" s="20"/>
      <c r="L1123" s="20"/>
      <c r="M1123" s="20"/>
      <c r="N1123" s="20"/>
    </row>
    <row r="1124" spans="1:14" x14ac:dyDescent="0.3">
      <c r="A1124" s="11"/>
      <c r="B1124" s="11"/>
      <c r="C1124" s="11"/>
      <c r="D1124" s="30"/>
      <c r="E1124" s="11"/>
      <c r="F1124" s="11"/>
      <c r="G1124" s="11"/>
      <c r="H1124" s="11"/>
      <c r="I1124" s="11"/>
      <c r="J1124" s="17" t="s">
        <v>796</v>
      </c>
      <c r="K1124" s="21">
        <v>1</v>
      </c>
      <c r="M1124" s="18">
        <f>N1098+N1106</f>
        <v>8823.15</v>
      </c>
      <c r="N1124" s="18">
        <f>ROUND(K1124*M1124,2)</f>
        <v>8823.15</v>
      </c>
    </row>
    <row r="1125" spans="1:14" ht="1.05" customHeight="1" x14ac:dyDescent="0.3">
      <c r="A1125" s="20"/>
      <c r="B1125" s="20"/>
      <c r="C1125" s="20"/>
      <c r="D1125" s="31"/>
      <c r="E1125" s="20"/>
      <c r="F1125" s="20"/>
      <c r="G1125" s="20"/>
      <c r="H1125" s="20"/>
      <c r="I1125" s="20"/>
      <c r="J1125" s="20"/>
      <c r="K1125" s="20"/>
      <c r="L1125" s="20"/>
      <c r="M1125" s="20"/>
      <c r="N1125" s="20"/>
    </row>
    <row r="1126" spans="1:14" x14ac:dyDescent="0.3">
      <c r="A1126" s="5" t="s">
        <v>797</v>
      </c>
      <c r="B1126" s="5" t="s">
        <v>15</v>
      </c>
      <c r="C1126" s="5" t="s">
        <v>16</v>
      </c>
      <c r="D1126" s="29" t="s">
        <v>798</v>
      </c>
      <c r="E1126" s="6"/>
      <c r="F1126" s="6"/>
      <c r="G1126" s="6"/>
      <c r="H1126" s="6"/>
      <c r="I1126" s="6"/>
      <c r="J1126" s="6"/>
      <c r="K1126" s="7">
        <f>K1170</f>
        <v>1</v>
      </c>
      <c r="M1126" s="8">
        <f>M1170</f>
        <v>1380.8</v>
      </c>
      <c r="N1126" s="8">
        <f>N1170</f>
        <v>1380.8</v>
      </c>
    </row>
    <row r="1127" spans="1:14" x14ac:dyDescent="0.3">
      <c r="A1127" s="22" t="s">
        <v>799</v>
      </c>
      <c r="B1127" s="22" t="s">
        <v>15</v>
      </c>
      <c r="C1127" s="22" t="s">
        <v>16</v>
      </c>
      <c r="D1127" s="32" t="s">
        <v>800</v>
      </c>
      <c r="E1127" s="23"/>
      <c r="F1127" s="23"/>
      <c r="G1127" s="23"/>
      <c r="H1127" s="23"/>
      <c r="I1127" s="23"/>
      <c r="J1127" s="23"/>
      <c r="K1127" s="24">
        <f>K1140</f>
        <v>1</v>
      </c>
      <c r="M1127" s="24">
        <f>M1140</f>
        <v>756.8</v>
      </c>
      <c r="N1127" s="24">
        <f>N1140</f>
        <v>756.8</v>
      </c>
    </row>
    <row r="1128" spans="1:14" ht="32.4" x14ac:dyDescent="0.3">
      <c r="A1128" s="11"/>
      <c r="B1128" s="11"/>
      <c r="C1128" s="11"/>
      <c r="D1128" s="13" t="s">
        <v>405</v>
      </c>
      <c r="E1128" s="11"/>
      <c r="F1128" s="11"/>
      <c r="G1128" s="11"/>
      <c r="H1128" s="11"/>
      <c r="I1128" s="11"/>
      <c r="J1128" s="11"/>
      <c r="K1128" s="11"/>
      <c r="L1128" s="11"/>
      <c r="M1128" s="11"/>
      <c r="N1128" s="11"/>
    </row>
    <row r="1129" spans="1:14" x14ac:dyDescent="0.3">
      <c r="A1129" s="9" t="s">
        <v>801</v>
      </c>
      <c r="B1129" s="10" t="s">
        <v>19</v>
      </c>
      <c r="C1129" s="10" t="s">
        <v>20</v>
      </c>
      <c r="D1129" s="13" t="s">
        <v>802</v>
      </c>
      <c r="E1129" s="11"/>
      <c r="F1129" s="11"/>
      <c r="G1129" s="11"/>
      <c r="H1129" s="11"/>
      <c r="I1129" s="11"/>
      <c r="J1129" s="11"/>
      <c r="K1129" s="12">
        <f>K1133</f>
        <v>20</v>
      </c>
      <c r="L1129" s="12">
        <f>L1133</f>
        <v>25</v>
      </c>
      <c r="M1129" s="34">
        <f>ROUND(L1129*1.06,2)</f>
        <v>26.5</v>
      </c>
      <c r="N1129" s="12">
        <f>N1133</f>
        <v>530</v>
      </c>
    </row>
    <row r="1130" spans="1:14" ht="32.4" x14ac:dyDescent="0.3">
      <c r="A1130" s="11"/>
      <c r="B1130" s="11"/>
      <c r="C1130" s="11"/>
      <c r="D1130" s="13" t="s">
        <v>803</v>
      </c>
      <c r="E1130" s="11"/>
      <c r="F1130" s="11"/>
      <c r="G1130" s="11"/>
      <c r="H1130" s="11"/>
      <c r="I1130" s="11"/>
      <c r="J1130" s="11"/>
      <c r="K1130" s="11"/>
      <c r="L1130" s="11"/>
      <c r="M1130" s="11"/>
      <c r="N1130" s="11"/>
    </row>
    <row r="1131" spans="1:14" x14ac:dyDescent="0.3">
      <c r="A1131" s="11"/>
      <c r="B1131" s="11"/>
      <c r="C1131" s="11"/>
      <c r="D1131" s="30"/>
      <c r="E1131" s="10" t="s">
        <v>804</v>
      </c>
      <c r="F1131" s="14"/>
      <c r="G1131" s="19"/>
      <c r="H1131" s="19"/>
      <c r="I1131" s="19"/>
      <c r="J1131" s="12">
        <f>OR(F1131&lt;&gt;0,G1131&lt;&gt;0,H1131&lt;&gt;0,I1131&lt;&gt;0)*(F1131 + (F1131 = 0))*(G1131 + (G1131 = 0))*(H1131 + (H1131 = 0))*(I1131 + (I1131 = 0))</f>
        <v>0</v>
      </c>
      <c r="K1131" s="11"/>
      <c r="L1131" s="11"/>
      <c r="M1131" s="11"/>
      <c r="N1131" s="11"/>
    </row>
    <row r="1132" spans="1:14" x14ac:dyDescent="0.3">
      <c r="A1132" s="11"/>
      <c r="B1132" s="11"/>
      <c r="C1132" s="11"/>
      <c r="D1132" s="30"/>
      <c r="E1132" s="10" t="s">
        <v>805</v>
      </c>
      <c r="F1132" s="14">
        <v>1</v>
      </c>
      <c r="G1132" s="19">
        <v>20</v>
      </c>
      <c r="H1132" s="19">
        <v>0</v>
      </c>
      <c r="I1132" s="19">
        <v>0</v>
      </c>
      <c r="J1132" s="12">
        <f>OR(F1132&lt;&gt;0,G1132&lt;&gt;0,H1132&lt;&gt;0,I1132&lt;&gt;0)*(F1132 + (F1132 = 0))*(G1132 + (G1132 = 0))*(H1132 + (H1132 = 0))*(I1132 + (I1132 = 0))</f>
        <v>20</v>
      </c>
      <c r="K1132" s="11"/>
      <c r="L1132" s="11"/>
      <c r="M1132" s="11"/>
      <c r="N1132" s="11"/>
    </row>
    <row r="1133" spans="1:14" x14ac:dyDescent="0.3">
      <c r="A1133" s="11"/>
      <c r="B1133" s="11"/>
      <c r="C1133" s="11"/>
      <c r="D1133" s="30"/>
      <c r="E1133" s="11"/>
      <c r="F1133" s="11"/>
      <c r="G1133" s="11"/>
      <c r="H1133" s="11"/>
      <c r="I1133" s="11"/>
      <c r="J1133" s="17" t="s">
        <v>806</v>
      </c>
      <c r="K1133" s="18">
        <f>SUM(J1131:J1132)</f>
        <v>20</v>
      </c>
      <c r="L1133" s="19">
        <v>25</v>
      </c>
      <c r="M1133" s="34">
        <f>ROUND(L1133*1.06,2)</f>
        <v>26.5</v>
      </c>
      <c r="N1133" s="18">
        <f>ROUND(K1133*M1133,2)</f>
        <v>530</v>
      </c>
    </row>
    <row r="1134" spans="1:14" ht="1.05" customHeight="1" x14ac:dyDescent="0.3">
      <c r="A1134" s="20"/>
      <c r="B1134" s="20"/>
      <c r="C1134" s="20"/>
      <c r="D1134" s="31"/>
      <c r="E1134" s="20"/>
      <c r="F1134" s="20"/>
      <c r="G1134" s="20"/>
      <c r="H1134" s="20"/>
      <c r="I1134" s="20"/>
      <c r="J1134" s="20"/>
      <c r="K1134" s="20"/>
      <c r="L1134" s="20"/>
      <c r="M1134" s="20"/>
      <c r="N1134" s="20"/>
    </row>
    <row r="1135" spans="1:14" x14ac:dyDescent="0.3">
      <c r="A1135" s="9" t="s">
        <v>807</v>
      </c>
      <c r="B1135" s="10" t="s">
        <v>19</v>
      </c>
      <c r="C1135" s="10" t="s">
        <v>20</v>
      </c>
      <c r="D1135" s="13" t="s">
        <v>808</v>
      </c>
      <c r="E1135" s="11"/>
      <c r="F1135" s="11"/>
      <c r="G1135" s="11"/>
      <c r="H1135" s="11"/>
      <c r="I1135" s="11"/>
      <c r="J1135" s="11"/>
      <c r="K1135" s="12">
        <f>K1138</f>
        <v>20</v>
      </c>
      <c r="L1135" s="12">
        <f>L1138</f>
        <v>10.7</v>
      </c>
      <c r="M1135" s="34">
        <f>ROUND(L1135*1.06,2)</f>
        <v>11.34</v>
      </c>
      <c r="N1135" s="12">
        <f>N1138</f>
        <v>226.8</v>
      </c>
    </row>
    <row r="1136" spans="1:14" ht="172.8" x14ac:dyDescent="0.3">
      <c r="A1136" s="11"/>
      <c r="B1136" s="11"/>
      <c r="C1136" s="11"/>
      <c r="D1136" s="13" t="s">
        <v>809</v>
      </c>
      <c r="E1136" s="11"/>
      <c r="F1136" s="11"/>
      <c r="G1136" s="11"/>
      <c r="H1136" s="11"/>
      <c r="I1136" s="11"/>
      <c r="J1136" s="11"/>
      <c r="K1136" s="11"/>
      <c r="L1136" s="11"/>
      <c r="M1136" s="11"/>
      <c r="N1136" s="11"/>
    </row>
    <row r="1137" spans="1:14" x14ac:dyDescent="0.3">
      <c r="A1137" s="11"/>
      <c r="B1137" s="11"/>
      <c r="C1137" s="11"/>
      <c r="D1137" s="30"/>
      <c r="E1137" s="10" t="s">
        <v>810</v>
      </c>
      <c r="F1137" s="14"/>
      <c r="G1137" s="19"/>
      <c r="H1137" s="19"/>
      <c r="I1137" s="19"/>
      <c r="J1137" s="19">
        <v>20</v>
      </c>
      <c r="K1137" s="11"/>
      <c r="L1137" s="11"/>
      <c r="M1137" s="11"/>
      <c r="N1137" s="11"/>
    </row>
    <row r="1138" spans="1:14" x14ac:dyDescent="0.3">
      <c r="A1138" s="11"/>
      <c r="B1138" s="11"/>
      <c r="C1138" s="11"/>
      <c r="D1138" s="30"/>
      <c r="E1138" s="11"/>
      <c r="F1138" s="11"/>
      <c r="G1138" s="11"/>
      <c r="H1138" s="11"/>
      <c r="I1138" s="11"/>
      <c r="J1138" s="17" t="s">
        <v>811</v>
      </c>
      <c r="K1138" s="18">
        <f>J1137</f>
        <v>20</v>
      </c>
      <c r="L1138" s="19">
        <v>10.7</v>
      </c>
      <c r="M1138" s="34">
        <f>ROUND(L1138*1.06,2)</f>
        <v>11.34</v>
      </c>
      <c r="N1138" s="18">
        <f>ROUND(K1138*M1138,2)</f>
        <v>226.8</v>
      </c>
    </row>
    <row r="1139" spans="1:14" ht="1.05" customHeight="1" x14ac:dyDescent="0.3">
      <c r="A1139" s="20"/>
      <c r="B1139" s="20"/>
      <c r="C1139" s="20"/>
      <c r="D1139" s="31"/>
      <c r="E1139" s="20"/>
      <c r="F1139" s="20"/>
      <c r="G1139" s="20"/>
      <c r="H1139" s="20"/>
      <c r="I1139" s="20"/>
      <c r="J1139" s="20"/>
      <c r="K1139" s="20"/>
      <c r="L1139" s="20"/>
      <c r="M1139" s="20"/>
      <c r="N1139" s="20"/>
    </row>
    <row r="1140" spans="1:14" x14ac:dyDescent="0.3">
      <c r="A1140" s="11"/>
      <c r="B1140" s="11"/>
      <c r="C1140" s="11"/>
      <c r="D1140" s="30"/>
      <c r="E1140" s="11"/>
      <c r="F1140" s="11"/>
      <c r="G1140" s="11"/>
      <c r="H1140" s="11"/>
      <c r="I1140" s="11"/>
      <c r="J1140" s="17" t="s">
        <v>812</v>
      </c>
      <c r="K1140" s="19">
        <v>1</v>
      </c>
      <c r="M1140" s="18">
        <f>N1129+N1135</f>
        <v>756.8</v>
      </c>
      <c r="N1140" s="18">
        <f>ROUND(K1140*M1140,2)</f>
        <v>756.8</v>
      </c>
    </row>
    <row r="1141" spans="1:14" ht="1.05" customHeight="1" x14ac:dyDescent="0.3">
      <c r="A1141" s="20"/>
      <c r="B1141" s="20"/>
      <c r="C1141" s="20"/>
      <c r="D1141" s="31"/>
      <c r="E1141" s="20"/>
      <c r="F1141" s="20"/>
      <c r="G1141" s="20"/>
      <c r="H1141" s="20"/>
      <c r="I1141" s="20"/>
      <c r="J1141" s="20"/>
      <c r="K1141" s="20"/>
      <c r="L1141" s="20"/>
      <c r="M1141" s="20"/>
      <c r="N1141" s="20"/>
    </row>
    <row r="1142" spans="1:14" x14ac:dyDescent="0.3">
      <c r="A1142" s="22" t="s">
        <v>813</v>
      </c>
      <c r="B1142" s="22" t="s">
        <v>15</v>
      </c>
      <c r="C1142" s="22" t="s">
        <v>16</v>
      </c>
      <c r="D1142" s="32" t="s">
        <v>814</v>
      </c>
      <c r="E1142" s="23"/>
      <c r="F1142" s="23"/>
      <c r="G1142" s="23"/>
      <c r="H1142" s="23"/>
      <c r="I1142" s="23"/>
      <c r="J1142" s="23"/>
      <c r="K1142" s="24">
        <f>K1168</f>
        <v>1</v>
      </c>
      <c r="L1142" s="24">
        <f>M1168</f>
        <v>624</v>
      </c>
      <c r="M1142" s="24"/>
      <c r="N1142" s="24">
        <f>N1168</f>
        <v>624</v>
      </c>
    </row>
    <row r="1143" spans="1:14" x14ac:dyDescent="0.3">
      <c r="A1143" s="9" t="s">
        <v>815</v>
      </c>
      <c r="B1143" s="10" t="s">
        <v>19</v>
      </c>
      <c r="C1143" s="10" t="s">
        <v>205</v>
      </c>
      <c r="D1143" s="13" t="s">
        <v>816</v>
      </c>
      <c r="E1143" s="11"/>
      <c r="F1143" s="11"/>
      <c r="G1143" s="11"/>
      <c r="H1143" s="11"/>
      <c r="I1143" s="11"/>
      <c r="J1143" s="11"/>
      <c r="K1143" s="12">
        <f>K1146</f>
        <v>1980</v>
      </c>
      <c r="L1143" s="12">
        <f>L1146</f>
        <v>0.11</v>
      </c>
      <c r="M1143" s="34">
        <f>ROUND(L1143*1.06,2)</f>
        <v>0.12</v>
      </c>
      <c r="N1143" s="12">
        <f>N1146</f>
        <v>237.6</v>
      </c>
    </row>
    <row r="1144" spans="1:14" ht="64.8" x14ac:dyDescent="0.3">
      <c r="A1144" s="11"/>
      <c r="B1144" s="11"/>
      <c r="C1144" s="11"/>
      <c r="D1144" s="13" t="s">
        <v>817</v>
      </c>
      <c r="E1144" s="11"/>
      <c r="F1144" s="11"/>
      <c r="G1144" s="11"/>
      <c r="H1144" s="11"/>
      <c r="I1144" s="11"/>
      <c r="J1144" s="11"/>
      <c r="K1144" s="11"/>
      <c r="L1144" s="11"/>
      <c r="M1144" s="11"/>
      <c r="N1144" s="11"/>
    </row>
    <row r="1145" spans="1:14" x14ac:dyDescent="0.3">
      <c r="A1145" s="11"/>
      <c r="B1145" s="11"/>
      <c r="C1145" s="11"/>
      <c r="D1145" s="30"/>
      <c r="E1145" s="10" t="s">
        <v>16</v>
      </c>
      <c r="F1145" s="14">
        <v>0</v>
      </c>
      <c r="G1145" s="19">
        <v>396</v>
      </c>
      <c r="H1145" s="19">
        <v>5</v>
      </c>
      <c r="I1145" s="19">
        <v>0</v>
      </c>
      <c r="J1145" s="12">
        <f>OR(F1145&lt;&gt;0,G1145&lt;&gt;0,H1145&lt;&gt;0,I1145&lt;&gt;0)*(F1145 + (F1145 = 0))*(G1145 + (G1145 = 0))*(H1145 + (H1145 = 0))*(I1145 + (I1145 = 0))</f>
        <v>1980</v>
      </c>
      <c r="K1145" s="11"/>
      <c r="L1145" s="11"/>
      <c r="M1145" s="11"/>
      <c r="N1145" s="11"/>
    </row>
    <row r="1146" spans="1:14" x14ac:dyDescent="0.3">
      <c r="A1146" s="11"/>
      <c r="B1146" s="11"/>
      <c r="C1146" s="11"/>
      <c r="D1146" s="30"/>
      <c r="E1146" s="11"/>
      <c r="F1146" s="11"/>
      <c r="G1146" s="11"/>
      <c r="H1146" s="11"/>
      <c r="I1146" s="11"/>
      <c r="J1146" s="17" t="s">
        <v>818</v>
      </c>
      <c r="K1146" s="18">
        <f>J1145*1</f>
        <v>1980</v>
      </c>
      <c r="L1146" s="19">
        <v>0.11</v>
      </c>
      <c r="M1146" s="34">
        <f>ROUND(L1146*1.06,2)</f>
        <v>0.12</v>
      </c>
      <c r="N1146" s="18">
        <f>ROUND(K1146*M1146,2)</f>
        <v>237.6</v>
      </c>
    </row>
    <row r="1147" spans="1:14" ht="1.05" customHeight="1" x14ac:dyDescent="0.3">
      <c r="A1147" s="20"/>
      <c r="B1147" s="20"/>
      <c r="C1147" s="20"/>
      <c r="D1147" s="31"/>
      <c r="E1147" s="20"/>
      <c r="F1147" s="20"/>
      <c r="G1147" s="20"/>
      <c r="H1147" s="20"/>
      <c r="I1147" s="20"/>
      <c r="J1147" s="20"/>
      <c r="K1147" s="20"/>
      <c r="L1147" s="20"/>
      <c r="M1147" s="20"/>
      <c r="N1147" s="20"/>
    </row>
    <row r="1148" spans="1:14" x14ac:dyDescent="0.3">
      <c r="A1148" s="9" t="s">
        <v>819</v>
      </c>
      <c r="B1148" s="10" t="s">
        <v>19</v>
      </c>
      <c r="C1148" s="10" t="s">
        <v>20</v>
      </c>
      <c r="D1148" s="13" t="s">
        <v>820</v>
      </c>
      <c r="E1148" s="11"/>
      <c r="F1148" s="11"/>
      <c r="G1148" s="11"/>
      <c r="H1148" s="11"/>
      <c r="I1148" s="11"/>
      <c r="J1148" s="11"/>
      <c r="K1148" s="12">
        <f>K1151</f>
        <v>1</v>
      </c>
      <c r="L1148" s="12">
        <f>L1151</f>
        <v>7.07</v>
      </c>
      <c r="M1148" s="34">
        <f>ROUND(L1148*1.06,2)</f>
        <v>7.49</v>
      </c>
      <c r="N1148" s="12">
        <f>N1151</f>
        <v>7.49</v>
      </c>
    </row>
    <row r="1149" spans="1:14" ht="43.2" x14ac:dyDescent="0.3">
      <c r="A1149" s="11"/>
      <c r="B1149" s="11"/>
      <c r="C1149" s="11"/>
      <c r="D1149" s="13" t="s">
        <v>821</v>
      </c>
      <c r="E1149" s="11"/>
      <c r="F1149" s="11"/>
      <c r="G1149" s="11"/>
      <c r="H1149" s="11"/>
      <c r="I1149" s="11"/>
      <c r="J1149" s="11"/>
      <c r="K1149" s="11"/>
      <c r="L1149" s="11"/>
      <c r="M1149" s="11"/>
      <c r="N1149" s="11"/>
    </row>
    <row r="1150" spans="1:14" x14ac:dyDescent="0.3">
      <c r="A1150" s="11"/>
      <c r="B1150" s="11"/>
      <c r="C1150" s="11"/>
      <c r="D1150" s="30"/>
      <c r="E1150" s="10" t="s">
        <v>822</v>
      </c>
      <c r="F1150" s="14">
        <v>1</v>
      </c>
      <c r="G1150" s="19">
        <v>0</v>
      </c>
      <c r="H1150" s="19">
        <v>0</v>
      </c>
      <c r="I1150" s="19">
        <v>0</v>
      </c>
      <c r="J1150" s="12">
        <f>OR(F1150&lt;&gt;0,G1150&lt;&gt;0,H1150&lt;&gt;0,I1150&lt;&gt;0)*(F1150 + (F1150 = 0))*(G1150 + (G1150 = 0))*(H1150 + (H1150 = 0))*(I1150 + (I1150 = 0))</f>
        <v>1</v>
      </c>
      <c r="K1150" s="11"/>
      <c r="L1150" s="11"/>
      <c r="M1150" s="11"/>
      <c r="N1150" s="11"/>
    </row>
    <row r="1151" spans="1:14" x14ac:dyDescent="0.3">
      <c r="A1151" s="11"/>
      <c r="B1151" s="11"/>
      <c r="C1151" s="11"/>
      <c r="D1151" s="30"/>
      <c r="E1151" s="11"/>
      <c r="F1151" s="11"/>
      <c r="G1151" s="11"/>
      <c r="H1151" s="11"/>
      <c r="I1151" s="11"/>
      <c r="J1151" s="17" t="s">
        <v>823</v>
      </c>
      <c r="K1151" s="18">
        <f>J1150*1</f>
        <v>1</v>
      </c>
      <c r="L1151" s="19">
        <v>7.07</v>
      </c>
      <c r="M1151" s="34">
        <f>ROUND(L1151*1.06,2)</f>
        <v>7.49</v>
      </c>
      <c r="N1151" s="18">
        <f>ROUND(K1151*M1151,2)</f>
        <v>7.49</v>
      </c>
    </row>
    <row r="1152" spans="1:14" ht="1.05" customHeight="1" x14ac:dyDescent="0.3">
      <c r="A1152" s="20"/>
      <c r="B1152" s="20"/>
      <c r="C1152" s="20"/>
      <c r="D1152" s="31"/>
      <c r="E1152" s="20"/>
      <c r="F1152" s="20"/>
      <c r="G1152" s="20"/>
      <c r="H1152" s="20"/>
      <c r="I1152" s="20"/>
      <c r="J1152" s="20"/>
      <c r="K1152" s="20"/>
      <c r="L1152" s="20"/>
      <c r="M1152" s="20"/>
      <c r="N1152" s="20"/>
    </row>
    <row r="1153" spans="1:14" x14ac:dyDescent="0.3">
      <c r="A1153" s="9" t="s">
        <v>824</v>
      </c>
      <c r="B1153" s="10" t="s">
        <v>19</v>
      </c>
      <c r="C1153" s="10" t="s">
        <v>20</v>
      </c>
      <c r="D1153" s="13" t="s">
        <v>825</v>
      </c>
      <c r="E1153" s="11"/>
      <c r="F1153" s="11"/>
      <c r="G1153" s="11"/>
      <c r="H1153" s="11"/>
      <c r="I1153" s="11"/>
      <c r="J1153" s="11"/>
      <c r="K1153" s="12">
        <f>K1156</f>
        <v>1</v>
      </c>
      <c r="L1153" s="12">
        <f>L1156</f>
        <v>26.54</v>
      </c>
      <c r="M1153" s="34">
        <f>ROUND(L1153*1.06,2)</f>
        <v>28.13</v>
      </c>
      <c r="N1153" s="12">
        <f>N1156</f>
        <v>28.13</v>
      </c>
    </row>
    <row r="1154" spans="1:14" ht="43.2" x14ac:dyDescent="0.3">
      <c r="A1154" s="11"/>
      <c r="B1154" s="11"/>
      <c r="C1154" s="11"/>
      <c r="D1154" s="13" t="s">
        <v>826</v>
      </c>
      <c r="E1154" s="11"/>
      <c r="F1154" s="11"/>
      <c r="G1154" s="11"/>
      <c r="H1154" s="11"/>
      <c r="I1154" s="11"/>
      <c r="J1154" s="11"/>
      <c r="K1154" s="11"/>
      <c r="L1154" s="11"/>
      <c r="M1154" s="11"/>
      <c r="N1154" s="11"/>
    </row>
    <row r="1155" spans="1:14" x14ac:dyDescent="0.3">
      <c r="A1155" s="11"/>
      <c r="B1155" s="11"/>
      <c r="C1155" s="11"/>
      <c r="D1155" s="30"/>
      <c r="E1155" s="10" t="s">
        <v>822</v>
      </c>
      <c r="F1155" s="14">
        <v>1</v>
      </c>
      <c r="G1155" s="19">
        <v>1</v>
      </c>
      <c r="H1155" s="19">
        <v>0</v>
      </c>
      <c r="I1155" s="19">
        <v>0</v>
      </c>
      <c r="J1155" s="12">
        <f>OR(F1155&lt;&gt;0,G1155&lt;&gt;0,H1155&lt;&gt;0,I1155&lt;&gt;0)*(F1155 + (F1155 = 0))*(G1155 + (G1155 = 0))*(H1155 + (H1155 = 0))*(I1155 + (I1155 = 0))</f>
        <v>1</v>
      </c>
      <c r="K1155" s="11"/>
      <c r="L1155" s="11"/>
      <c r="M1155" s="11"/>
      <c r="N1155" s="11"/>
    </row>
    <row r="1156" spans="1:14" x14ac:dyDescent="0.3">
      <c r="A1156" s="11"/>
      <c r="B1156" s="11"/>
      <c r="C1156" s="11"/>
      <c r="D1156" s="30"/>
      <c r="E1156" s="11"/>
      <c r="F1156" s="11"/>
      <c r="G1156" s="11"/>
      <c r="H1156" s="11"/>
      <c r="I1156" s="11"/>
      <c r="J1156" s="17" t="s">
        <v>827</v>
      </c>
      <c r="K1156" s="18">
        <f>J1155*1</f>
        <v>1</v>
      </c>
      <c r="L1156" s="19">
        <v>26.54</v>
      </c>
      <c r="M1156" s="34">
        <f>ROUND(L1156*1.06,2)</f>
        <v>28.13</v>
      </c>
      <c r="N1156" s="18">
        <f>ROUND(K1156*M1156,2)</f>
        <v>28.13</v>
      </c>
    </row>
    <row r="1157" spans="1:14" ht="1.05" customHeight="1" x14ac:dyDescent="0.3">
      <c r="A1157" s="20"/>
      <c r="B1157" s="20"/>
      <c r="C1157" s="20"/>
      <c r="D1157" s="31"/>
      <c r="E1157" s="20"/>
      <c r="F1157" s="20"/>
      <c r="G1157" s="20"/>
      <c r="H1157" s="20"/>
      <c r="I1157" s="20"/>
      <c r="J1157" s="20"/>
      <c r="K1157" s="20"/>
      <c r="L1157" s="20"/>
      <c r="M1157" s="20"/>
      <c r="N1157" s="20"/>
    </row>
    <row r="1158" spans="1:14" x14ac:dyDescent="0.3">
      <c r="A1158" s="9" t="s">
        <v>828</v>
      </c>
      <c r="B1158" s="10" t="s">
        <v>19</v>
      </c>
      <c r="C1158" s="10" t="s">
        <v>20</v>
      </c>
      <c r="D1158" s="13" t="s">
        <v>829</v>
      </c>
      <c r="E1158" s="11"/>
      <c r="F1158" s="11"/>
      <c r="G1158" s="11"/>
      <c r="H1158" s="11"/>
      <c r="I1158" s="11"/>
      <c r="J1158" s="11"/>
      <c r="K1158" s="12">
        <f>K1161</f>
        <v>1</v>
      </c>
      <c r="L1158" s="12">
        <f>L1161</f>
        <v>8.66</v>
      </c>
      <c r="M1158" s="34">
        <f>ROUND(L1158*1.06,2)</f>
        <v>9.18</v>
      </c>
      <c r="N1158" s="12">
        <f>N1161</f>
        <v>9.18</v>
      </c>
    </row>
    <row r="1159" spans="1:14" ht="43.2" x14ac:dyDescent="0.3">
      <c r="A1159" s="11"/>
      <c r="B1159" s="11"/>
      <c r="C1159" s="11"/>
      <c r="D1159" s="13" t="s">
        <v>830</v>
      </c>
      <c r="E1159" s="11"/>
      <c r="F1159" s="11"/>
      <c r="G1159" s="11"/>
      <c r="H1159" s="11"/>
      <c r="I1159" s="11"/>
      <c r="J1159" s="11"/>
      <c r="K1159" s="11"/>
      <c r="L1159" s="11"/>
      <c r="M1159" s="11"/>
      <c r="N1159" s="11"/>
    </row>
    <row r="1160" spans="1:14" x14ac:dyDescent="0.3">
      <c r="A1160" s="11"/>
      <c r="B1160" s="11"/>
      <c r="C1160" s="11"/>
      <c r="D1160" s="30"/>
      <c r="E1160" s="10" t="s">
        <v>822</v>
      </c>
      <c r="F1160" s="14">
        <v>1</v>
      </c>
      <c r="G1160" s="19">
        <v>0</v>
      </c>
      <c r="H1160" s="19">
        <v>0</v>
      </c>
      <c r="I1160" s="19">
        <v>0</v>
      </c>
      <c r="J1160" s="12">
        <f>OR(F1160&lt;&gt;0,G1160&lt;&gt;0,H1160&lt;&gt;0,I1160&lt;&gt;0)*(F1160 + (F1160 = 0))*(G1160 + (G1160 = 0))*(H1160 + (H1160 = 0))*(I1160 + (I1160 = 0))</f>
        <v>1</v>
      </c>
      <c r="K1160" s="11"/>
      <c r="L1160" s="11"/>
      <c r="M1160" s="11"/>
      <c r="N1160" s="11"/>
    </row>
    <row r="1161" spans="1:14" x14ac:dyDescent="0.3">
      <c r="A1161" s="11"/>
      <c r="B1161" s="11"/>
      <c r="C1161" s="11"/>
      <c r="D1161" s="30"/>
      <c r="E1161" s="11"/>
      <c r="F1161" s="11"/>
      <c r="G1161" s="11"/>
      <c r="H1161" s="11"/>
      <c r="I1161" s="11"/>
      <c r="J1161" s="17" t="s">
        <v>831</v>
      </c>
      <c r="K1161" s="18">
        <f>J1160*1</f>
        <v>1</v>
      </c>
      <c r="L1161" s="19">
        <v>8.66</v>
      </c>
      <c r="M1161" s="34">
        <f>ROUND(L1161*1.06,2)</f>
        <v>9.18</v>
      </c>
      <c r="N1161" s="18">
        <f>ROUND(K1161*M1161,2)</f>
        <v>9.18</v>
      </c>
    </row>
    <row r="1162" spans="1:14" ht="1.05" customHeight="1" x14ac:dyDescent="0.3">
      <c r="A1162" s="20"/>
      <c r="B1162" s="20"/>
      <c r="C1162" s="20"/>
      <c r="D1162" s="31"/>
      <c r="E1162" s="20"/>
      <c r="F1162" s="20"/>
      <c r="G1162" s="20"/>
      <c r="H1162" s="20"/>
      <c r="I1162" s="20"/>
      <c r="J1162" s="20"/>
      <c r="K1162" s="20"/>
      <c r="L1162" s="20"/>
      <c r="M1162" s="20"/>
      <c r="N1162" s="20"/>
    </row>
    <row r="1163" spans="1:14" x14ac:dyDescent="0.3">
      <c r="A1163" s="9" t="s">
        <v>832</v>
      </c>
      <c r="B1163" s="10" t="s">
        <v>19</v>
      </c>
      <c r="C1163" s="10" t="s">
        <v>20</v>
      </c>
      <c r="D1163" s="13" t="s">
        <v>833</v>
      </c>
      <c r="E1163" s="11"/>
      <c r="F1163" s="11"/>
      <c r="G1163" s="11"/>
      <c r="H1163" s="11"/>
      <c r="I1163" s="11"/>
      <c r="J1163" s="11"/>
      <c r="K1163" s="12">
        <f>K1166</f>
        <v>20</v>
      </c>
      <c r="L1163" s="12">
        <f>L1166</f>
        <v>16.11</v>
      </c>
      <c r="M1163" s="34">
        <f>ROUND(L1163*1.06,2)</f>
        <v>17.079999999999998</v>
      </c>
      <c r="N1163" s="12">
        <f>N1166</f>
        <v>341.6</v>
      </c>
    </row>
    <row r="1164" spans="1:14" ht="75.599999999999994" x14ac:dyDescent="0.3">
      <c r="A1164" s="11"/>
      <c r="B1164" s="11"/>
      <c r="C1164" s="11"/>
      <c r="D1164" s="13" t="s">
        <v>834</v>
      </c>
      <c r="E1164" s="11"/>
      <c r="F1164" s="11"/>
      <c r="G1164" s="11"/>
      <c r="H1164" s="11"/>
      <c r="I1164" s="11"/>
      <c r="J1164" s="11"/>
      <c r="K1164" s="11"/>
      <c r="L1164" s="11"/>
      <c r="M1164" s="11"/>
      <c r="N1164" s="11"/>
    </row>
    <row r="1165" spans="1:14" x14ac:dyDescent="0.3">
      <c r="A1165" s="11"/>
      <c r="B1165" s="11"/>
      <c r="C1165" s="11"/>
      <c r="D1165" s="30"/>
      <c r="E1165" s="10" t="s">
        <v>835</v>
      </c>
      <c r="F1165" s="14"/>
      <c r="G1165" s="19"/>
      <c r="H1165" s="19"/>
      <c r="I1165" s="19"/>
      <c r="J1165" s="19">
        <v>20</v>
      </c>
      <c r="K1165" s="11"/>
      <c r="L1165" s="11"/>
      <c r="M1165" s="11"/>
      <c r="N1165" s="11"/>
    </row>
    <row r="1166" spans="1:14" x14ac:dyDescent="0.3">
      <c r="A1166" s="11"/>
      <c r="B1166" s="11"/>
      <c r="C1166" s="11"/>
      <c r="D1166" s="30"/>
      <c r="E1166" s="11"/>
      <c r="F1166" s="11"/>
      <c r="G1166" s="11"/>
      <c r="H1166" s="11"/>
      <c r="I1166" s="11"/>
      <c r="J1166" s="17" t="s">
        <v>836</v>
      </c>
      <c r="K1166" s="18">
        <f>J1165</f>
        <v>20</v>
      </c>
      <c r="L1166" s="19">
        <v>16.11</v>
      </c>
      <c r="M1166" s="34">
        <f>ROUND(L1166*1.06,2)</f>
        <v>17.079999999999998</v>
      </c>
      <c r="N1166" s="18">
        <f>ROUND(K1166*M1166,2)</f>
        <v>341.6</v>
      </c>
    </row>
    <row r="1167" spans="1:14" ht="1.05" customHeight="1" x14ac:dyDescent="0.3">
      <c r="A1167" s="20"/>
      <c r="B1167" s="20"/>
      <c r="C1167" s="20"/>
      <c r="D1167" s="31"/>
      <c r="E1167" s="20"/>
      <c r="F1167" s="20"/>
      <c r="G1167" s="20"/>
      <c r="H1167" s="20"/>
      <c r="I1167" s="20"/>
      <c r="J1167" s="20"/>
      <c r="K1167" s="20"/>
      <c r="L1167" s="20"/>
      <c r="M1167" s="20"/>
      <c r="N1167" s="20"/>
    </row>
    <row r="1168" spans="1:14" x14ac:dyDescent="0.3">
      <c r="A1168" s="11"/>
      <c r="B1168" s="11"/>
      <c r="C1168" s="11"/>
      <c r="D1168" s="30"/>
      <c r="E1168" s="11"/>
      <c r="F1168" s="11"/>
      <c r="G1168" s="11"/>
      <c r="H1168" s="11"/>
      <c r="I1168" s="11"/>
      <c r="J1168" s="17" t="s">
        <v>837</v>
      </c>
      <c r="K1168" s="19">
        <v>1</v>
      </c>
      <c r="M1168" s="18">
        <f>N1143+N1148+N1153+N1158+N1163</f>
        <v>624</v>
      </c>
      <c r="N1168" s="18">
        <f>ROUND(K1168*M1168,L11682)</f>
        <v>624</v>
      </c>
    </row>
    <row r="1169" spans="1:14" ht="1.05" customHeight="1" x14ac:dyDescent="0.3">
      <c r="A1169" s="20"/>
      <c r="B1169" s="20"/>
      <c r="C1169" s="20"/>
      <c r="D1169" s="31"/>
      <c r="E1169" s="20"/>
      <c r="F1169" s="20"/>
      <c r="G1169" s="20"/>
      <c r="H1169" s="20"/>
      <c r="I1169" s="20"/>
      <c r="J1169" s="20"/>
      <c r="K1169" s="20"/>
      <c r="L1169" s="20"/>
      <c r="M1169" s="20"/>
      <c r="N1169" s="20"/>
    </row>
    <row r="1170" spans="1:14" x14ac:dyDescent="0.3">
      <c r="A1170" s="11"/>
      <c r="B1170" s="11"/>
      <c r="C1170" s="11"/>
      <c r="D1170" s="30"/>
      <c r="E1170" s="11"/>
      <c r="F1170" s="11"/>
      <c r="G1170" s="11"/>
      <c r="H1170" s="11"/>
      <c r="I1170" s="11"/>
      <c r="J1170" s="17" t="s">
        <v>838</v>
      </c>
      <c r="K1170" s="21">
        <v>1</v>
      </c>
      <c r="M1170" s="18">
        <f>N1127+N1142</f>
        <v>1380.8</v>
      </c>
      <c r="N1170" s="18">
        <f>ROUND(K1170*M1170,2)</f>
        <v>1380.8</v>
      </c>
    </row>
    <row r="1171" spans="1:14" ht="1.05" customHeight="1" x14ac:dyDescent="0.3">
      <c r="A1171" s="20"/>
      <c r="B1171" s="20"/>
      <c r="C1171" s="20"/>
      <c r="D1171" s="31"/>
      <c r="E1171" s="20"/>
      <c r="F1171" s="20"/>
      <c r="G1171" s="20"/>
      <c r="H1171" s="20"/>
      <c r="I1171" s="20"/>
      <c r="J1171" s="20"/>
      <c r="K1171" s="20"/>
      <c r="L1171" s="20"/>
      <c r="M1171" s="20"/>
      <c r="N1171" s="20"/>
    </row>
    <row r="1172" spans="1:14" x14ac:dyDescent="0.3">
      <c r="A1172" s="5" t="s">
        <v>839</v>
      </c>
      <c r="B1172" s="5" t="s">
        <v>15</v>
      </c>
      <c r="C1172" s="5" t="s">
        <v>16</v>
      </c>
      <c r="D1172" s="29" t="s">
        <v>840</v>
      </c>
      <c r="E1172" s="6"/>
      <c r="F1172" s="6"/>
      <c r="G1172" s="6"/>
      <c r="H1172" s="6"/>
      <c r="I1172" s="6"/>
      <c r="J1172" s="6"/>
      <c r="K1172" s="7">
        <f>K1258</f>
        <v>1</v>
      </c>
      <c r="M1172" s="8">
        <f>M1258</f>
        <v>19269.099999999999</v>
      </c>
      <c r="N1172" s="8">
        <f>N1258</f>
        <v>19269.099999999999</v>
      </c>
    </row>
    <row r="1173" spans="1:14" x14ac:dyDescent="0.3">
      <c r="A1173" s="22" t="s">
        <v>841</v>
      </c>
      <c r="B1173" s="22" t="s">
        <v>15</v>
      </c>
      <c r="C1173" s="22" t="s">
        <v>16</v>
      </c>
      <c r="D1173" s="32" t="s">
        <v>842</v>
      </c>
      <c r="E1173" s="23"/>
      <c r="F1173" s="23"/>
      <c r="G1173" s="23"/>
      <c r="H1173" s="23"/>
      <c r="I1173" s="23"/>
      <c r="J1173" s="23"/>
      <c r="K1173" s="24">
        <f>K1202</f>
        <v>1</v>
      </c>
      <c r="M1173" s="24">
        <f>M1202</f>
        <v>13719.4</v>
      </c>
      <c r="N1173" s="24">
        <f>N1202</f>
        <v>13719.4</v>
      </c>
    </row>
    <row r="1174" spans="1:14" x14ac:dyDescent="0.3">
      <c r="A1174" s="25" t="s">
        <v>843</v>
      </c>
      <c r="B1174" s="25" t="s">
        <v>15</v>
      </c>
      <c r="C1174" s="25" t="s">
        <v>16</v>
      </c>
      <c r="D1174" s="33" t="s">
        <v>844</v>
      </c>
      <c r="E1174" s="26"/>
      <c r="F1174" s="26"/>
      <c r="G1174" s="26"/>
      <c r="H1174" s="26"/>
      <c r="I1174" s="26"/>
      <c r="J1174" s="26"/>
      <c r="K1174" s="27">
        <f>K1192</f>
        <v>1</v>
      </c>
      <c r="M1174" s="27">
        <f>M1192</f>
        <v>8304.59</v>
      </c>
      <c r="N1174" s="27">
        <f>N1192</f>
        <v>8304.59</v>
      </c>
    </row>
    <row r="1175" spans="1:14" ht="21.6" x14ac:dyDescent="0.3">
      <c r="A1175" s="9" t="s">
        <v>845</v>
      </c>
      <c r="B1175" s="10" t="s">
        <v>19</v>
      </c>
      <c r="C1175" s="10" t="s">
        <v>45</v>
      </c>
      <c r="D1175" s="13" t="s">
        <v>846</v>
      </c>
      <c r="E1175" s="11"/>
      <c r="F1175" s="11"/>
      <c r="G1175" s="11"/>
      <c r="H1175" s="11"/>
      <c r="I1175" s="11"/>
      <c r="J1175" s="11"/>
      <c r="K1175" s="12">
        <f>K1185</f>
        <v>567.59</v>
      </c>
      <c r="L1175" s="12">
        <f>L1185</f>
        <v>13.55</v>
      </c>
      <c r="M1175" s="34">
        <f>ROUND(L1175*1.06,2)</f>
        <v>14.36</v>
      </c>
      <c r="N1175" s="12">
        <f>N1185</f>
        <v>8150.59</v>
      </c>
    </row>
    <row r="1176" spans="1:14" ht="75.599999999999994" x14ac:dyDescent="0.3">
      <c r="A1176" s="11"/>
      <c r="B1176" s="11"/>
      <c r="C1176" s="11"/>
      <c r="D1176" s="13" t="s">
        <v>847</v>
      </c>
      <c r="E1176" s="11"/>
      <c r="F1176" s="11"/>
      <c r="G1176" s="11"/>
      <c r="H1176" s="11"/>
      <c r="I1176" s="11"/>
      <c r="J1176" s="11"/>
      <c r="K1176" s="11"/>
      <c r="L1176" s="11"/>
      <c r="M1176" s="11"/>
      <c r="N1176" s="11"/>
    </row>
    <row r="1177" spans="1:14" x14ac:dyDescent="0.3">
      <c r="A1177" s="11"/>
      <c r="B1177" s="11"/>
      <c r="C1177" s="11"/>
      <c r="D1177" s="30"/>
      <c r="E1177" s="10" t="s">
        <v>848</v>
      </c>
      <c r="F1177" s="14"/>
      <c r="G1177" s="19"/>
      <c r="H1177" s="19"/>
      <c r="I1177" s="19"/>
      <c r="J1177" s="19">
        <v>228.38</v>
      </c>
      <c r="K1177" s="11"/>
      <c r="L1177" s="11"/>
      <c r="M1177" s="11"/>
      <c r="N1177" s="11"/>
    </row>
    <row r="1178" spans="1:14" x14ac:dyDescent="0.3">
      <c r="A1178" s="11"/>
      <c r="B1178" s="11"/>
      <c r="C1178" s="11"/>
      <c r="D1178" s="30"/>
      <c r="E1178" s="10" t="s">
        <v>849</v>
      </c>
      <c r="F1178" s="14"/>
      <c r="G1178" s="19"/>
      <c r="H1178" s="19"/>
      <c r="I1178" s="19"/>
      <c r="J1178" s="19">
        <v>97.32</v>
      </c>
      <c r="K1178" s="11"/>
      <c r="L1178" s="11"/>
      <c r="M1178" s="11"/>
      <c r="N1178" s="11"/>
    </row>
    <row r="1179" spans="1:14" x14ac:dyDescent="0.3">
      <c r="A1179" s="11"/>
      <c r="B1179" s="11"/>
      <c r="C1179" s="11"/>
      <c r="D1179" s="30"/>
      <c r="E1179" s="10" t="s">
        <v>850</v>
      </c>
      <c r="F1179" s="14"/>
      <c r="G1179" s="19"/>
      <c r="H1179" s="19"/>
      <c r="I1179" s="19"/>
      <c r="J1179" s="19">
        <v>203.21</v>
      </c>
      <c r="K1179" s="11"/>
      <c r="L1179" s="11"/>
      <c r="M1179" s="11"/>
      <c r="N1179" s="11"/>
    </row>
    <row r="1180" spans="1:14" x14ac:dyDescent="0.3">
      <c r="A1180" s="11"/>
      <c r="B1180" s="11"/>
      <c r="C1180" s="11"/>
      <c r="D1180" s="30"/>
      <c r="E1180" s="10" t="s">
        <v>851</v>
      </c>
      <c r="F1180" s="14"/>
      <c r="G1180" s="19"/>
      <c r="H1180" s="19"/>
      <c r="I1180" s="19"/>
      <c r="J1180" s="19">
        <v>1</v>
      </c>
      <c r="K1180" s="11"/>
      <c r="L1180" s="11"/>
      <c r="M1180" s="11"/>
      <c r="N1180" s="11"/>
    </row>
    <row r="1181" spans="1:14" x14ac:dyDescent="0.3">
      <c r="A1181" s="11"/>
      <c r="B1181" s="11"/>
      <c r="C1181" s="11"/>
      <c r="D1181" s="30"/>
      <c r="E1181" s="10" t="s">
        <v>852</v>
      </c>
      <c r="F1181" s="14"/>
      <c r="G1181" s="19"/>
      <c r="H1181" s="19"/>
      <c r="I1181" s="19"/>
      <c r="J1181" s="19">
        <v>5</v>
      </c>
      <c r="K1181" s="11"/>
      <c r="L1181" s="11"/>
      <c r="M1181" s="11"/>
      <c r="N1181" s="11"/>
    </row>
    <row r="1182" spans="1:14" x14ac:dyDescent="0.3">
      <c r="A1182" s="11"/>
      <c r="B1182" s="11"/>
      <c r="C1182" s="11"/>
      <c r="D1182" s="30"/>
      <c r="E1182" s="10" t="s">
        <v>853</v>
      </c>
      <c r="F1182" s="14"/>
      <c r="G1182" s="19"/>
      <c r="H1182" s="19"/>
      <c r="I1182" s="19"/>
      <c r="J1182" s="19">
        <v>7.68</v>
      </c>
      <c r="K1182" s="11"/>
      <c r="L1182" s="11"/>
      <c r="M1182" s="11"/>
      <c r="N1182" s="11"/>
    </row>
    <row r="1183" spans="1:14" x14ac:dyDescent="0.3">
      <c r="A1183" s="11"/>
      <c r="B1183" s="11"/>
      <c r="C1183" s="11"/>
      <c r="D1183" s="30"/>
      <c r="E1183" s="10" t="s">
        <v>854</v>
      </c>
      <c r="F1183" s="14"/>
      <c r="G1183" s="19"/>
      <c r="H1183" s="19"/>
      <c r="I1183" s="19"/>
      <c r="J1183" s="19">
        <v>5</v>
      </c>
      <c r="K1183" s="11"/>
      <c r="L1183" s="11"/>
      <c r="M1183" s="11"/>
      <c r="N1183" s="11"/>
    </row>
    <row r="1184" spans="1:14" x14ac:dyDescent="0.3">
      <c r="A1184" s="11"/>
      <c r="B1184" s="11"/>
      <c r="C1184" s="11"/>
      <c r="D1184" s="30"/>
      <c r="E1184" s="10" t="s">
        <v>855</v>
      </c>
      <c r="F1184" s="14"/>
      <c r="G1184" s="19"/>
      <c r="H1184" s="19"/>
      <c r="I1184" s="19"/>
      <c r="J1184" s="19">
        <v>20</v>
      </c>
      <c r="K1184" s="11"/>
      <c r="L1184" s="11"/>
      <c r="M1184" s="11"/>
      <c r="N1184" s="11"/>
    </row>
    <row r="1185" spans="1:14" x14ac:dyDescent="0.3">
      <c r="A1185" s="11"/>
      <c r="B1185" s="11"/>
      <c r="C1185" s="11"/>
      <c r="D1185" s="30"/>
      <c r="E1185" s="11"/>
      <c r="F1185" s="11"/>
      <c r="G1185" s="11"/>
      <c r="H1185" s="11"/>
      <c r="I1185" s="11"/>
      <c r="J1185" s="17" t="s">
        <v>856</v>
      </c>
      <c r="K1185" s="18">
        <f>SUM(J1177:J1184)</f>
        <v>567.59</v>
      </c>
      <c r="L1185" s="19">
        <v>13.55</v>
      </c>
      <c r="M1185" s="34">
        <f>ROUND(L1185*1.06,2)</f>
        <v>14.36</v>
      </c>
      <c r="N1185" s="18">
        <f>ROUND(K1185*M1185,2)</f>
        <v>8150.59</v>
      </c>
    </row>
    <row r="1186" spans="1:14" ht="1.05" customHeight="1" x14ac:dyDescent="0.3">
      <c r="A1186" s="20"/>
      <c r="B1186" s="20"/>
      <c r="C1186" s="20"/>
      <c r="D1186" s="31"/>
      <c r="E1186" s="20"/>
      <c r="F1186" s="20"/>
      <c r="G1186" s="20"/>
      <c r="H1186" s="20"/>
      <c r="I1186" s="20"/>
      <c r="J1186" s="20"/>
      <c r="K1186" s="20"/>
      <c r="L1186" s="20"/>
      <c r="M1186" s="20"/>
      <c r="N1186" s="20"/>
    </row>
    <row r="1187" spans="1:14" ht="21.6" x14ac:dyDescent="0.3">
      <c r="A1187" s="9" t="s">
        <v>857</v>
      </c>
      <c r="B1187" s="10" t="s">
        <v>19</v>
      </c>
      <c r="C1187" s="10" t="s">
        <v>45</v>
      </c>
      <c r="D1187" s="13" t="s">
        <v>858</v>
      </c>
      <c r="E1187" s="11"/>
      <c r="F1187" s="11"/>
      <c r="G1187" s="11"/>
      <c r="H1187" s="11"/>
      <c r="I1187" s="11"/>
      <c r="J1187" s="11"/>
      <c r="K1187" s="12">
        <f>K1190</f>
        <v>22.58</v>
      </c>
      <c r="L1187" s="12">
        <f>L1190</f>
        <v>6.43</v>
      </c>
      <c r="M1187" s="34">
        <f>ROUND(L1187*1.06,2)</f>
        <v>6.82</v>
      </c>
      <c r="N1187" s="12">
        <f>N1190</f>
        <v>154</v>
      </c>
    </row>
    <row r="1188" spans="1:14" ht="75.599999999999994" x14ac:dyDescent="0.3">
      <c r="A1188" s="11"/>
      <c r="B1188" s="11"/>
      <c r="C1188" s="11"/>
      <c r="D1188" s="13" t="s">
        <v>859</v>
      </c>
      <c r="E1188" s="11"/>
      <c r="F1188" s="11"/>
      <c r="G1188" s="11"/>
      <c r="H1188" s="11"/>
      <c r="I1188" s="11"/>
      <c r="J1188" s="11"/>
      <c r="K1188" s="11"/>
      <c r="L1188" s="11"/>
      <c r="M1188" s="11"/>
      <c r="N1188" s="11"/>
    </row>
    <row r="1189" spans="1:14" x14ac:dyDescent="0.3">
      <c r="A1189" s="11"/>
      <c r="B1189" s="11"/>
      <c r="C1189" s="11"/>
      <c r="D1189" s="30"/>
      <c r="E1189" s="10" t="s">
        <v>850</v>
      </c>
      <c r="F1189" s="14"/>
      <c r="G1189" s="19"/>
      <c r="H1189" s="19"/>
      <c r="I1189" s="19"/>
      <c r="J1189" s="19">
        <v>22.58</v>
      </c>
      <c r="K1189" s="11"/>
      <c r="L1189" s="11"/>
      <c r="M1189" s="11"/>
      <c r="N1189" s="11"/>
    </row>
    <row r="1190" spans="1:14" x14ac:dyDescent="0.3">
      <c r="A1190" s="11"/>
      <c r="B1190" s="11"/>
      <c r="C1190" s="11"/>
      <c r="D1190" s="30"/>
      <c r="E1190" s="11"/>
      <c r="F1190" s="11"/>
      <c r="G1190" s="11"/>
      <c r="H1190" s="11"/>
      <c r="I1190" s="11"/>
      <c r="J1190" s="17" t="s">
        <v>860</v>
      </c>
      <c r="K1190" s="18">
        <f>J1189</f>
        <v>22.58</v>
      </c>
      <c r="L1190" s="19">
        <v>6.43</v>
      </c>
      <c r="M1190" s="34">
        <f>ROUND(L1190*1.06,2)</f>
        <v>6.82</v>
      </c>
      <c r="N1190" s="18">
        <f>ROUND(K1190*M1190,2)</f>
        <v>154</v>
      </c>
    </row>
    <row r="1191" spans="1:14" ht="1.05" customHeight="1" x14ac:dyDescent="0.3">
      <c r="A1191" s="20"/>
      <c r="B1191" s="20"/>
      <c r="C1191" s="20"/>
      <c r="D1191" s="31"/>
      <c r="E1191" s="20"/>
      <c r="F1191" s="20"/>
      <c r="G1191" s="20"/>
      <c r="H1191" s="20"/>
      <c r="I1191" s="20"/>
      <c r="J1191" s="20"/>
      <c r="K1191" s="20"/>
      <c r="L1191" s="20"/>
      <c r="M1191" s="20"/>
      <c r="N1191" s="20"/>
    </row>
    <row r="1192" spans="1:14" x14ac:dyDescent="0.3">
      <c r="A1192" s="11"/>
      <c r="B1192" s="11"/>
      <c r="C1192" s="11"/>
      <c r="D1192" s="30"/>
      <c r="E1192" s="11"/>
      <c r="F1192" s="11"/>
      <c r="G1192" s="11"/>
      <c r="H1192" s="11"/>
      <c r="I1192" s="11"/>
      <c r="J1192" s="17" t="s">
        <v>861</v>
      </c>
      <c r="K1192" s="19">
        <v>1</v>
      </c>
      <c r="M1192" s="18">
        <f>N1175+N1187</f>
        <v>8304.59</v>
      </c>
      <c r="N1192" s="18">
        <f>ROUND(K1192*M1192,2)</f>
        <v>8304.59</v>
      </c>
    </row>
    <row r="1193" spans="1:14" ht="1.05" customHeight="1" x14ac:dyDescent="0.3">
      <c r="A1193" s="20"/>
      <c r="B1193" s="20"/>
      <c r="C1193" s="20"/>
      <c r="D1193" s="31"/>
      <c r="E1193" s="20"/>
      <c r="F1193" s="20"/>
      <c r="G1193" s="20"/>
      <c r="H1193" s="20"/>
      <c r="I1193" s="20"/>
      <c r="J1193" s="20"/>
      <c r="K1193" s="20"/>
      <c r="L1193" s="20"/>
      <c r="M1193" s="20"/>
      <c r="N1193" s="20"/>
    </row>
    <row r="1194" spans="1:14" x14ac:dyDescent="0.3">
      <c r="A1194" s="25" t="s">
        <v>862</v>
      </c>
      <c r="B1194" s="25" t="s">
        <v>15</v>
      </c>
      <c r="C1194" s="25" t="s">
        <v>16</v>
      </c>
      <c r="D1194" s="33" t="s">
        <v>863</v>
      </c>
      <c r="E1194" s="26"/>
      <c r="F1194" s="26"/>
      <c r="G1194" s="26"/>
      <c r="H1194" s="26"/>
      <c r="I1194" s="26"/>
      <c r="J1194" s="26"/>
      <c r="K1194" s="27">
        <f>K1200</f>
        <v>1</v>
      </c>
      <c r="M1194" s="27">
        <f>M1200</f>
        <v>5414.81</v>
      </c>
      <c r="N1194" s="27">
        <f>N1200</f>
        <v>5414.81</v>
      </c>
    </row>
    <row r="1195" spans="1:14" ht="21.6" x14ac:dyDescent="0.3">
      <c r="A1195" s="9" t="s">
        <v>864</v>
      </c>
      <c r="B1195" s="10" t="s">
        <v>19</v>
      </c>
      <c r="C1195" s="10" t="s">
        <v>45</v>
      </c>
      <c r="D1195" s="13" t="s">
        <v>865</v>
      </c>
      <c r="E1195" s="11"/>
      <c r="F1195" s="11"/>
      <c r="G1195" s="11"/>
      <c r="H1195" s="11"/>
      <c r="I1195" s="11"/>
      <c r="J1195" s="11"/>
      <c r="K1195" s="12">
        <f>K1198</f>
        <v>567.59</v>
      </c>
      <c r="L1195" s="12">
        <f>L1198</f>
        <v>9</v>
      </c>
      <c r="M1195" s="34">
        <f>ROUND(L1195*1.06,2)</f>
        <v>9.5399999999999991</v>
      </c>
      <c r="N1195" s="12">
        <f>N1198</f>
        <v>5414.81</v>
      </c>
    </row>
    <row r="1196" spans="1:14" ht="43.2" x14ac:dyDescent="0.3">
      <c r="A1196" s="11"/>
      <c r="B1196" s="11"/>
      <c r="C1196" s="11"/>
      <c r="D1196" s="13" t="s">
        <v>866</v>
      </c>
      <c r="E1196" s="11"/>
      <c r="F1196" s="11"/>
      <c r="G1196" s="11"/>
      <c r="H1196" s="11"/>
      <c r="I1196" s="11"/>
      <c r="J1196" s="11"/>
      <c r="K1196" s="11"/>
      <c r="L1196" s="11"/>
      <c r="M1196" s="11"/>
      <c r="N1196" s="11"/>
    </row>
    <row r="1197" spans="1:14" x14ac:dyDescent="0.3">
      <c r="A1197" s="11"/>
      <c r="B1197" s="11"/>
      <c r="C1197" s="11"/>
      <c r="D1197" s="30"/>
      <c r="E1197" s="10" t="s">
        <v>16</v>
      </c>
      <c r="F1197" s="14"/>
      <c r="G1197" s="15"/>
      <c r="H1197" s="15"/>
      <c r="I1197" s="15"/>
      <c r="J1197" s="15">
        <v>567.59</v>
      </c>
      <c r="K1197" s="11"/>
      <c r="L1197" s="11"/>
      <c r="M1197" s="11"/>
      <c r="N1197" s="11"/>
    </row>
    <row r="1198" spans="1:14" x14ac:dyDescent="0.3">
      <c r="A1198" s="11"/>
      <c r="B1198" s="11"/>
      <c r="C1198" s="11"/>
      <c r="D1198" s="30"/>
      <c r="E1198" s="11"/>
      <c r="F1198" s="11"/>
      <c r="G1198" s="11"/>
      <c r="H1198" s="11"/>
      <c r="I1198" s="11"/>
      <c r="J1198" s="17" t="s">
        <v>867</v>
      </c>
      <c r="K1198" s="18">
        <f>J1197</f>
        <v>567.59</v>
      </c>
      <c r="L1198" s="19">
        <v>9</v>
      </c>
      <c r="M1198" s="34">
        <f>ROUND(L1198*1.06,2)</f>
        <v>9.5399999999999991</v>
      </c>
      <c r="N1198" s="18">
        <f>ROUND(K1198*M1198,2)</f>
        <v>5414.81</v>
      </c>
    </row>
    <row r="1199" spans="1:14" ht="1.05" customHeight="1" x14ac:dyDescent="0.3">
      <c r="A1199" s="20"/>
      <c r="B1199" s="20"/>
      <c r="C1199" s="20"/>
      <c r="D1199" s="31"/>
      <c r="E1199" s="20"/>
      <c r="F1199" s="20"/>
      <c r="G1199" s="20"/>
      <c r="H1199" s="20"/>
      <c r="I1199" s="20"/>
      <c r="J1199" s="20"/>
      <c r="K1199" s="20"/>
      <c r="L1199" s="20"/>
      <c r="M1199" s="20"/>
      <c r="N1199" s="20"/>
    </row>
    <row r="1200" spans="1:14" x14ac:dyDescent="0.3">
      <c r="A1200" s="11"/>
      <c r="B1200" s="11"/>
      <c r="C1200" s="11"/>
      <c r="D1200" s="30"/>
      <c r="E1200" s="11"/>
      <c r="F1200" s="11"/>
      <c r="G1200" s="11"/>
      <c r="H1200" s="11"/>
      <c r="I1200" s="11"/>
      <c r="J1200" s="17" t="s">
        <v>868</v>
      </c>
      <c r="K1200" s="19">
        <v>1</v>
      </c>
      <c r="M1200" s="18">
        <f>N1195</f>
        <v>5414.81</v>
      </c>
      <c r="N1200" s="18">
        <f>ROUND(K1200*M1200,2)</f>
        <v>5414.81</v>
      </c>
    </row>
    <row r="1201" spans="1:14" ht="1.05" customHeight="1" x14ac:dyDescent="0.3">
      <c r="A1201" s="20"/>
      <c r="B1201" s="20"/>
      <c r="C1201" s="20"/>
      <c r="D1201" s="31"/>
      <c r="E1201" s="20"/>
      <c r="F1201" s="20"/>
      <c r="G1201" s="20"/>
      <c r="H1201" s="20"/>
      <c r="I1201" s="20"/>
      <c r="J1201" s="20"/>
      <c r="K1201" s="20"/>
      <c r="M1201" s="20"/>
      <c r="N1201" s="20"/>
    </row>
    <row r="1202" spans="1:14" x14ac:dyDescent="0.3">
      <c r="A1202" s="11"/>
      <c r="B1202" s="11"/>
      <c r="C1202" s="11"/>
      <c r="D1202" s="30"/>
      <c r="E1202" s="11"/>
      <c r="F1202" s="11"/>
      <c r="G1202" s="11"/>
      <c r="H1202" s="11"/>
      <c r="I1202" s="11"/>
      <c r="J1202" s="17" t="s">
        <v>869</v>
      </c>
      <c r="K1202" s="19">
        <v>1</v>
      </c>
      <c r="M1202" s="18">
        <f>N1174+N1194</f>
        <v>13719.4</v>
      </c>
      <c r="N1202" s="18">
        <f>ROUND(K1202*M1202,2)</f>
        <v>13719.4</v>
      </c>
    </row>
    <row r="1203" spans="1:14" ht="1.05" customHeight="1" x14ac:dyDescent="0.3">
      <c r="A1203" s="20"/>
      <c r="B1203" s="20"/>
      <c r="C1203" s="20"/>
      <c r="D1203" s="31"/>
      <c r="E1203" s="20"/>
      <c r="F1203" s="20"/>
      <c r="G1203" s="20"/>
      <c r="H1203" s="20"/>
      <c r="I1203" s="20"/>
      <c r="J1203" s="20"/>
      <c r="K1203" s="20"/>
      <c r="L1203" s="20"/>
      <c r="M1203" s="20"/>
      <c r="N1203" s="20"/>
    </row>
    <row r="1204" spans="1:14" x14ac:dyDescent="0.3">
      <c r="A1204" s="22" t="s">
        <v>870</v>
      </c>
      <c r="B1204" s="22" t="s">
        <v>15</v>
      </c>
      <c r="C1204" s="22" t="s">
        <v>16</v>
      </c>
      <c r="D1204" s="32" t="s">
        <v>871</v>
      </c>
      <c r="E1204" s="23"/>
      <c r="F1204" s="23"/>
      <c r="G1204" s="23"/>
      <c r="H1204" s="23"/>
      <c r="I1204" s="23"/>
      <c r="J1204" s="23"/>
      <c r="K1204" s="24">
        <f>K1238</f>
        <v>1</v>
      </c>
      <c r="M1204" s="24">
        <f>M1238</f>
        <v>5039.3100000000004</v>
      </c>
      <c r="N1204" s="24">
        <f>N1238</f>
        <v>5039.3100000000004</v>
      </c>
    </row>
    <row r="1205" spans="1:14" x14ac:dyDescent="0.3">
      <c r="A1205" s="25" t="s">
        <v>872</v>
      </c>
      <c r="B1205" s="25" t="s">
        <v>15</v>
      </c>
      <c r="C1205" s="25" t="s">
        <v>16</v>
      </c>
      <c r="D1205" s="33" t="s">
        <v>844</v>
      </c>
      <c r="E1205" s="26"/>
      <c r="F1205" s="26"/>
      <c r="G1205" s="26"/>
      <c r="H1205" s="26"/>
      <c r="I1205" s="26"/>
      <c r="J1205" s="26"/>
      <c r="K1205" s="27">
        <f>K1217</f>
        <v>1</v>
      </c>
      <c r="M1205" s="27">
        <f>M1217</f>
        <v>2766</v>
      </c>
      <c r="N1205" s="27">
        <f>N1217</f>
        <v>2766</v>
      </c>
    </row>
    <row r="1206" spans="1:14" x14ac:dyDescent="0.3">
      <c r="A1206" s="9" t="s">
        <v>873</v>
      </c>
      <c r="B1206" s="10" t="s">
        <v>19</v>
      </c>
      <c r="C1206" s="10" t="s">
        <v>45</v>
      </c>
      <c r="D1206" s="13" t="s">
        <v>874</v>
      </c>
      <c r="E1206" s="11"/>
      <c r="F1206" s="11"/>
      <c r="G1206" s="11"/>
      <c r="H1206" s="11"/>
      <c r="I1206" s="11"/>
      <c r="J1206" s="11"/>
      <c r="K1206" s="12">
        <f>K1215</f>
        <v>170.32</v>
      </c>
      <c r="L1206" s="12">
        <f>L1215</f>
        <v>15.32</v>
      </c>
      <c r="M1206" s="34">
        <f>ROUND(L1206*1.06,2)</f>
        <v>16.239999999999998</v>
      </c>
      <c r="N1206" s="12">
        <f>N1215</f>
        <v>2766</v>
      </c>
    </row>
    <row r="1207" spans="1:14" ht="75.599999999999994" x14ac:dyDescent="0.3">
      <c r="A1207" s="11"/>
      <c r="B1207" s="11"/>
      <c r="C1207" s="11"/>
      <c r="D1207" s="13" t="s">
        <v>875</v>
      </c>
      <c r="E1207" s="11"/>
      <c r="F1207" s="11"/>
      <c r="G1207" s="11"/>
      <c r="H1207" s="11"/>
      <c r="I1207" s="11"/>
      <c r="J1207" s="11"/>
      <c r="K1207" s="11"/>
      <c r="L1207" s="11"/>
      <c r="M1207" s="11"/>
      <c r="N1207" s="11"/>
    </row>
    <row r="1208" spans="1:14" x14ac:dyDescent="0.3">
      <c r="A1208" s="11"/>
      <c r="B1208" s="11"/>
      <c r="C1208" s="11"/>
      <c r="D1208" s="30"/>
      <c r="E1208" s="10" t="s">
        <v>876</v>
      </c>
      <c r="F1208" s="14"/>
      <c r="G1208" s="19"/>
      <c r="H1208" s="19"/>
      <c r="I1208" s="19"/>
      <c r="J1208" s="19">
        <v>16.66</v>
      </c>
      <c r="K1208" s="11"/>
      <c r="L1208" s="11"/>
      <c r="M1208" s="11"/>
      <c r="N1208" s="11"/>
    </row>
    <row r="1209" spans="1:14" x14ac:dyDescent="0.3">
      <c r="A1209" s="11"/>
      <c r="B1209" s="11"/>
      <c r="C1209" s="11"/>
      <c r="D1209" s="30"/>
      <c r="E1209" s="10" t="s">
        <v>877</v>
      </c>
      <c r="F1209" s="14"/>
      <c r="G1209" s="19"/>
      <c r="H1209" s="19"/>
      <c r="I1209" s="19"/>
      <c r="J1209" s="19">
        <v>103.92</v>
      </c>
      <c r="K1209" s="11"/>
      <c r="L1209" s="11"/>
      <c r="M1209" s="11"/>
      <c r="N1209" s="11"/>
    </row>
    <row r="1210" spans="1:14" x14ac:dyDescent="0.3">
      <c r="A1210" s="11"/>
      <c r="B1210" s="11"/>
      <c r="C1210" s="11"/>
      <c r="D1210" s="30"/>
      <c r="E1210" s="10" t="s">
        <v>878</v>
      </c>
      <c r="F1210" s="14"/>
      <c r="G1210" s="19"/>
      <c r="H1210" s="19"/>
      <c r="I1210" s="19"/>
      <c r="J1210" s="19">
        <v>1.86</v>
      </c>
      <c r="K1210" s="11"/>
      <c r="L1210" s="11"/>
      <c r="M1210" s="11"/>
      <c r="N1210" s="11"/>
    </row>
    <row r="1211" spans="1:14" x14ac:dyDescent="0.3">
      <c r="A1211" s="11"/>
      <c r="B1211" s="11"/>
      <c r="C1211" s="11"/>
      <c r="D1211" s="30"/>
      <c r="E1211" s="10" t="s">
        <v>60</v>
      </c>
      <c r="F1211" s="14"/>
      <c r="G1211" s="19"/>
      <c r="H1211" s="19"/>
      <c r="I1211" s="19"/>
      <c r="J1211" s="19">
        <v>32.270000000000003</v>
      </c>
      <c r="K1211" s="11"/>
      <c r="L1211" s="11"/>
      <c r="M1211" s="11"/>
      <c r="N1211" s="11"/>
    </row>
    <row r="1212" spans="1:14" x14ac:dyDescent="0.3">
      <c r="A1212" s="11"/>
      <c r="B1212" s="11"/>
      <c r="C1212" s="11"/>
      <c r="D1212" s="30"/>
      <c r="E1212" s="10" t="s">
        <v>879</v>
      </c>
      <c r="F1212" s="14"/>
      <c r="G1212" s="19"/>
      <c r="H1212" s="19"/>
      <c r="I1212" s="19"/>
      <c r="J1212" s="19">
        <v>10</v>
      </c>
      <c r="K1212" s="11"/>
      <c r="L1212" s="11"/>
      <c r="M1212" s="11"/>
      <c r="N1212" s="11"/>
    </row>
    <row r="1213" spans="1:14" x14ac:dyDescent="0.3">
      <c r="A1213" s="11"/>
      <c r="B1213" s="11"/>
      <c r="C1213" s="11"/>
      <c r="D1213" s="30"/>
      <c r="E1213" s="10" t="s">
        <v>880</v>
      </c>
      <c r="F1213" s="14"/>
      <c r="G1213" s="19"/>
      <c r="H1213" s="19"/>
      <c r="I1213" s="19"/>
      <c r="J1213" s="19">
        <v>1.95</v>
      </c>
      <c r="K1213" s="11"/>
      <c r="L1213" s="11"/>
      <c r="M1213" s="11"/>
      <c r="N1213" s="11"/>
    </row>
    <row r="1214" spans="1:14" x14ac:dyDescent="0.3">
      <c r="A1214" s="11"/>
      <c r="B1214" s="11"/>
      <c r="C1214" s="11"/>
      <c r="D1214" s="30"/>
      <c r="E1214" s="10" t="s">
        <v>881</v>
      </c>
      <c r="F1214" s="14">
        <v>1</v>
      </c>
      <c r="G1214" s="19">
        <v>61</v>
      </c>
      <c r="H1214" s="19">
        <v>0.06</v>
      </c>
      <c r="I1214" s="19">
        <v>0</v>
      </c>
      <c r="J1214" s="12">
        <f>OR(F1214&lt;&gt;0,G1214&lt;&gt;0,H1214&lt;&gt;0,I1214&lt;&gt;0)*(F1214 + (F1214 = 0))*(G1214 + (G1214 = 0))*(H1214 + (H1214 = 0))*(I1214 + (I1214 = 0))</f>
        <v>3.66</v>
      </c>
      <c r="K1214" s="11"/>
      <c r="L1214" s="11"/>
      <c r="M1214" s="11"/>
      <c r="N1214" s="11"/>
    </row>
    <row r="1215" spans="1:14" x14ac:dyDescent="0.3">
      <c r="A1215" s="11"/>
      <c r="B1215" s="11"/>
      <c r="C1215" s="11"/>
      <c r="D1215" s="30"/>
      <c r="E1215" s="11"/>
      <c r="F1215" s="11"/>
      <c r="G1215" s="11"/>
      <c r="H1215" s="11"/>
      <c r="I1215" s="11"/>
      <c r="J1215" s="17" t="s">
        <v>882</v>
      </c>
      <c r="K1215" s="18">
        <f>SUM(J1208:J1214)</f>
        <v>170.32</v>
      </c>
      <c r="L1215" s="19">
        <v>15.32</v>
      </c>
      <c r="M1215" s="34">
        <f>ROUND(L1215*1.06,2)</f>
        <v>16.239999999999998</v>
      </c>
      <c r="N1215" s="18">
        <f>ROUND(K1215*M1215,2)</f>
        <v>2766</v>
      </c>
    </row>
    <row r="1216" spans="1:14" ht="1.05" customHeight="1" x14ac:dyDescent="0.3">
      <c r="A1216" s="20"/>
      <c r="B1216" s="20"/>
      <c r="C1216" s="20"/>
      <c r="D1216" s="31"/>
      <c r="E1216" s="20"/>
      <c r="F1216" s="20"/>
      <c r="G1216" s="20"/>
      <c r="H1216" s="20"/>
      <c r="I1216" s="20"/>
      <c r="J1216" s="20"/>
      <c r="K1216" s="20"/>
      <c r="L1216" s="20"/>
      <c r="M1216" s="20"/>
      <c r="N1216" s="20"/>
    </row>
    <row r="1217" spans="1:14" x14ac:dyDescent="0.3">
      <c r="A1217" s="11"/>
      <c r="B1217" s="11"/>
      <c r="C1217" s="11"/>
      <c r="D1217" s="30"/>
      <c r="E1217" s="11"/>
      <c r="F1217" s="11"/>
      <c r="G1217" s="11"/>
      <c r="H1217" s="11"/>
      <c r="I1217" s="11"/>
      <c r="J1217" s="17" t="s">
        <v>883</v>
      </c>
      <c r="K1217" s="19">
        <v>1</v>
      </c>
      <c r="M1217" s="18">
        <f>N1206</f>
        <v>2766</v>
      </c>
      <c r="N1217" s="18">
        <f>ROUND(K1217*M1217,2)</f>
        <v>2766</v>
      </c>
    </row>
    <row r="1218" spans="1:14" ht="1.05" customHeight="1" x14ac:dyDescent="0.3">
      <c r="A1218" s="20"/>
      <c r="B1218" s="20"/>
      <c r="C1218" s="20"/>
      <c r="D1218" s="31"/>
      <c r="E1218" s="20"/>
      <c r="F1218" s="20"/>
      <c r="G1218" s="20"/>
      <c r="H1218" s="20"/>
      <c r="I1218" s="20"/>
      <c r="J1218" s="20"/>
      <c r="K1218" s="20"/>
      <c r="L1218" s="20"/>
      <c r="M1218" s="20"/>
      <c r="N1218" s="20"/>
    </row>
    <row r="1219" spans="1:14" x14ac:dyDescent="0.3">
      <c r="A1219" s="25" t="s">
        <v>884</v>
      </c>
      <c r="B1219" s="25" t="s">
        <v>15</v>
      </c>
      <c r="C1219" s="25" t="s">
        <v>16</v>
      </c>
      <c r="D1219" s="33" t="s">
        <v>863</v>
      </c>
      <c r="E1219" s="26"/>
      <c r="F1219" s="26"/>
      <c r="G1219" s="26"/>
      <c r="H1219" s="26"/>
      <c r="I1219" s="26"/>
      <c r="J1219" s="26"/>
      <c r="K1219" s="27">
        <f>K1236</f>
        <v>1</v>
      </c>
      <c r="M1219" s="27">
        <f>M1236</f>
        <v>2273.31</v>
      </c>
      <c r="N1219" s="27">
        <f>N1236</f>
        <v>2273.31</v>
      </c>
    </row>
    <row r="1220" spans="1:14" x14ac:dyDescent="0.3">
      <c r="A1220" s="9" t="s">
        <v>885</v>
      </c>
      <c r="B1220" s="10" t="s">
        <v>19</v>
      </c>
      <c r="C1220" s="10" t="s">
        <v>45</v>
      </c>
      <c r="D1220" s="13" t="s">
        <v>886</v>
      </c>
      <c r="E1220" s="11"/>
      <c r="F1220" s="11"/>
      <c r="G1220" s="11"/>
      <c r="H1220" s="11"/>
      <c r="I1220" s="11"/>
      <c r="J1220" s="11"/>
      <c r="K1220" s="12">
        <f>K1224</f>
        <v>23.4</v>
      </c>
      <c r="L1220" s="12">
        <f>L1224</f>
        <v>11.51</v>
      </c>
      <c r="M1220" s="34">
        <f>ROUND(L1220*1.06,2)</f>
        <v>12.2</v>
      </c>
      <c r="N1220" s="12">
        <f>N1224</f>
        <v>285.48</v>
      </c>
    </row>
    <row r="1221" spans="1:14" ht="43.2" x14ac:dyDescent="0.3">
      <c r="A1221" s="11"/>
      <c r="B1221" s="11"/>
      <c r="C1221" s="11"/>
      <c r="D1221" s="13" t="s">
        <v>887</v>
      </c>
      <c r="E1221" s="11"/>
      <c r="F1221" s="11"/>
      <c r="G1221" s="11"/>
      <c r="H1221" s="11"/>
      <c r="I1221" s="11"/>
      <c r="J1221" s="11"/>
      <c r="K1221" s="11"/>
      <c r="L1221" s="11"/>
      <c r="M1221" s="11"/>
      <c r="N1221" s="11"/>
    </row>
    <row r="1222" spans="1:14" x14ac:dyDescent="0.3">
      <c r="A1222" s="11"/>
      <c r="B1222" s="11"/>
      <c r="C1222" s="11"/>
      <c r="D1222" s="30"/>
      <c r="E1222" s="10" t="s">
        <v>888</v>
      </c>
      <c r="F1222" s="14"/>
      <c r="G1222" s="19"/>
      <c r="H1222" s="19"/>
      <c r="I1222" s="19"/>
      <c r="J1222" s="19">
        <v>19.739999999999998</v>
      </c>
      <c r="K1222" s="11"/>
      <c r="L1222" s="11"/>
      <c r="M1222" s="11"/>
      <c r="N1222" s="11"/>
    </row>
    <row r="1223" spans="1:14" x14ac:dyDescent="0.3">
      <c r="A1223" s="11"/>
      <c r="B1223" s="11"/>
      <c r="C1223" s="11"/>
      <c r="D1223" s="30"/>
      <c r="E1223" s="10" t="s">
        <v>881</v>
      </c>
      <c r="F1223" s="14">
        <v>1</v>
      </c>
      <c r="G1223" s="19">
        <v>61</v>
      </c>
      <c r="H1223" s="19">
        <v>0.06</v>
      </c>
      <c r="I1223" s="19">
        <v>0</v>
      </c>
      <c r="J1223" s="12">
        <f>OR(F1223&lt;&gt;0,G1223&lt;&gt;0,H1223&lt;&gt;0,I1223&lt;&gt;0)*(F1223 + (F1223 = 0))*(G1223 + (G1223 = 0))*(H1223 + (H1223 = 0))*(I1223 + (I1223 = 0))</f>
        <v>3.66</v>
      </c>
      <c r="K1223" s="11"/>
      <c r="L1223" s="11"/>
      <c r="M1223" s="11"/>
      <c r="N1223" s="11"/>
    </row>
    <row r="1224" spans="1:14" x14ac:dyDescent="0.3">
      <c r="A1224" s="11"/>
      <c r="B1224" s="11"/>
      <c r="C1224" s="11"/>
      <c r="D1224" s="30"/>
      <c r="E1224" s="11"/>
      <c r="F1224" s="11"/>
      <c r="G1224" s="11"/>
      <c r="H1224" s="11"/>
      <c r="I1224" s="11"/>
      <c r="J1224" s="17" t="s">
        <v>889</v>
      </c>
      <c r="K1224" s="18">
        <f>SUM(J1222:J1223)</f>
        <v>23.4</v>
      </c>
      <c r="L1224" s="19">
        <v>11.51</v>
      </c>
      <c r="M1224" s="34">
        <f>ROUND(L1224*1.06,2)</f>
        <v>12.2</v>
      </c>
      <c r="N1224" s="18">
        <f>ROUND(K1224*M1224,2)</f>
        <v>285.48</v>
      </c>
    </row>
    <row r="1225" spans="1:14" ht="1.05" customHeight="1" x14ac:dyDescent="0.3">
      <c r="A1225" s="20"/>
      <c r="B1225" s="20"/>
      <c r="C1225" s="20"/>
      <c r="D1225" s="31"/>
      <c r="E1225" s="20"/>
      <c r="F1225" s="20"/>
      <c r="G1225" s="20"/>
      <c r="H1225" s="20"/>
      <c r="I1225" s="20"/>
      <c r="J1225" s="20"/>
      <c r="K1225" s="20"/>
      <c r="L1225" s="20"/>
      <c r="M1225" s="20"/>
      <c r="N1225" s="20"/>
    </row>
    <row r="1226" spans="1:14" ht="21.6" x14ac:dyDescent="0.3">
      <c r="A1226" s="9" t="s">
        <v>890</v>
      </c>
      <c r="B1226" s="10" t="s">
        <v>19</v>
      </c>
      <c r="C1226" s="10" t="s">
        <v>45</v>
      </c>
      <c r="D1226" s="13" t="s">
        <v>891</v>
      </c>
      <c r="E1226" s="11"/>
      <c r="F1226" s="11"/>
      <c r="G1226" s="11"/>
      <c r="H1226" s="11"/>
      <c r="I1226" s="11"/>
      <c r="J1226" s="11"/>
      <c r="K1226" s="12">
        <f>K1234</f>
        <v>146.91999999999999</v>
      </c>
      <c r="L1226" s="12">
        <f>L1234</f>
        <v>12.76</v>
      </c>
      <c r="M1226" s="34">
        <f>ROUND(L1226*1.06,2)</f>
        <v>13.53</v>
      </c>
      <c r="N1226" s="12">
        <f>N1234</f>
        <v>1987.83</v>
      </c>
    </row>
    <row r="1227" spans="1:14" ht="32.4" x14ac:dyDescent="0.3">
      <c r="A1227" s="11"/>
      <c r="B1227" s="11"/>
      <c r="C1227" s="11"/>
      <c r="D1227" s="13" t="s">
        <v>892</v>
      </c>
      <c r="E1227" s="11"/>
      <c r="F1227" s="11"/>
      <c r="G1227" s="11"/>
      <c r="H1227" s="11"/>
      <c r="I1227" s="11"/>
      <c r="J1227" s="11"/>
      <c r="K1227" s="11"/>
      <c r="L1227" s="11"/>
      <c r="M1227" s="11"/>
      <c r="N1227" s="11"/>
    </row>
    <row r="1228" spans="1:14" x14ac:dyDescent="0.3">
      <c r="A1228" s="11"/>
      <c r="B1228" s="11"/>
      <c r="C1228" s="11"/>
      <c r="D1228" s="30"/>
      <c r="E1228" s="10" t="s">
        <v>876</v>
      </c>
      <c r="F1228" s="14"/>
      <c r="G1228" s="19"/>
      <c r="H1228" s="19"/>
      <c r="I1228" s="19"/>
      <c r="J1228" s="19">
        <v>16.66</v>
      </c>
      <c r="K1228" s="11"/>
      <c r="L1228" s="11"/>
      <c r="M1228" s="11"/>
      <c r="N1228" s="11"/>
    </row>
    <row r="1229" spans="1:14" x14ac:dyDescent="0.3">
      <c r="A1229" s="11"/>
      <c r="B1229" s="11"/>
      <c r="C1229" s="11"/>
      <c r="D1229" s="30"/>
      <c r="E1229" s="10" t="s">
        <v>888</v>
      </c>
      <c r="F1229" s="14"/>
      <c r="G1229" s="19"/>
      <c r="H1229" s="19"/>
      <c r="I1229" s="19"/>
      <c r="J1229" s="19">
        <v>84.18</v>
      </c>
      <c r="K1229" s="11"/>
      <c r="L1229" s="11"/>
      <c r="M1229" s="11"/>
      <c r="N1229" s="11"/>
    </row>
    <row r="1230" spans="1:14" x14ac:dyDescent="0.3">
      <c r="A1230" s="11"/>
      <c r="B1230" s="11"/>
      <c r="C1230" s="11"/>
      <c r="D1230" s="30"/>
      <c r="E1230" s="10" t="s">
        <v>878</v>
      </c>
      <c r="F1230" s="14"/>
      <c r="G1230" s="19"/>
      <c r="H1230" s="19"/>
      <c r="I1230" s="19"/>
      <c r="J1230" s="19">
        <v>1.86</v>
      </c>
      <c r="K1230" s="11"/>
      <c r="L1230" s="11"/>
      <c r="M1230" s="11"/>
      <c r="N1230" s="11"/>
    </row>
    <row r="1231" spans="1:14" x14ac:dyDescent="0.3">
      <c r="A1231" s="11"/>
      <c r="B1231" s="11"/>
      <c r="C1231" s="11"/>
      <c r="D1231" s="30"/>
      <c r="E1231" s="10" t="s">
        <v>60</v>
      </c>
      <c r="F1231" s="14"/>
      <c r="G1231" s="19"/>
      <c r="H1231" s="19"/>
      <c r="I1231" s="19"/>
      <c r="J1231" s="19">
        <v>32.270000000000003</v>
      </c>
      <c r="K1231" s="11"/>
      <c r="L1231" s="11"/>
      <c r="M1231" s="11"/>
      <c r="N1231" s="11"/>
    </row>
    <row r="1232" spans="1:14" x14ac:dyDescent="0.3">
      <c r="A1232" s="11"/>
      <c r="B1232" s="11"/>
      <c r="C1232" s="11"/>
      <c r="D1232" s="30"/>
      <c r="E1232" s="10" t="s">
        <v>879</v>
      </c>
      <c r="F1232" s="14"/>
      <c r="G1232" s="19"/>
      <c r="H1232" s="19"/>
      <c r="I1232" s="19"/>
      <c r="J1232" s="19">
        <v>10</v>
      </c>
      <c r="K1232" s="11"/>
      <c r="L1232" s="11"/>
      <c r="M1232" s="11"/>
      <c r="N1232" s="11"/>
    </row>
    <row r="1233" spans="1:14" x14ac:dyDescent="0.3">
      <c r="A1233" s="11"/>
      <c r="B1233" s="11"/>
      <c r="C1233" s="11"/>
      <c r="D1233" s="30"/>
      <c r="E1233" s="10" t="s">
        <v>893</v>
      </c>
      <c r="F1233" s="14"/>
      <c r="G1233" s="19"/>
      <c r="H1233" s="19"/>
      <c r="I1233" s="19"/>
      <c r="J1233" s="19">
        <v>1.95</v>
      </c>
      <c r="K1233" s="11"/>
      <c r="L1233" s="11"/>
      <c r="M1233" s="11"/>
      <c r="N1233" s="11"/>
    </row>
    <row r="1234" spans="1:14" x14ac:dyDescent="0.3">
      <c r="A1234" s="11"/>
      <c r="B1234" s="11"/>
      <c r="C1234" s="11"/>
      <c r="D1234" s="30"/>
      <c r="E1234" s="11"/>
      <c r="F1234" s="11"/>
      <c r="G1234" s="11"/>
      <c r="H1234" s="11"/>
      <c r="I1234" s="11"/>
      <c r="J1234" s="17" t="s">
        <v>894</v>
      </c>
      <c r="K1234" s="18">
        <f>SUM(J1228:J1233)</f>
        <v>146.91999999999999</v>
      </c>
      <c r="L1234" s="19">
        <v>12.76</v>
      </c>
      <c r="M1234" s="34">
        <f>ROUND(L1234*1.06,2)</f>
        <v>13.53</v>
      </c>
      <c r="N1234" s="18">
        <f>ROUND(K1234*M1234,2)</f>
        <v>1987.83</v>
      </c>
    </row>
    <row r="1235" spans="1:14" ht="1.05" customHeight="1" x14ac:dyDescent="0.3">
      <c r="A1235" s="20"/>
      <c r="B1235" s="20"/>
      <c r="C1235" s="20"/>
      <c r="D1235" s="31"/>
      <c r="E1235" s="20"/>
      <c r="F1235" s="20"/>
      <c r="G1235" s="20"/>
      <c r="H1235" s="20"/>
      <c r="I1235" s="20"/>
      <c r="J1235" s="20"/>
      <c r="K1235" s="20"/>
      <c r="L1235" s="20"/>
      <c r="M1235" s="20"/>
      <c r="N1235" s="20"/>
    </row>
    <row r="1236" spans="1:14" x14ac:dyDescent="0.3">
      <c r="A1236" s="11"/>
      <c r="B1236" s="11"/>
      <c r="C1236" s="11"/>
      <c r="D1236" s="30"/>
      <c r="E1236" s="11"/>
      <c r="F1236" s="11"/>
      <c r="G1236" s="11"/>
      <c r="H1236" s="11"/>
      <c r="I1236" s="11"/>
      <c r="J1236" s="17" t="s">
        <v>895</v>
      </c>
      <c r="K1236" s="19">
        <v>1</v>
      </c>
      <c r="M1236" s="18">
        <f>N1220+N1226</f>
        <v>2273.31</v>
      </c>
      <c r="N1236" s="18">
        <f>ROUND(K1236*M1236,2)</f>
        <v>2273.31</v>
      </c>
    </row>
    <row r="1237" spans="1:14" ht="1.05" customHeight="1" x14ac:dyDescent="0.3">
      <c r="A1237" s="20"/>
      <c r="B1237" s="20"/>
      <c r="C1237" s="20"/>
      <c r="D1237" s="31"/>
      <c r="E1237" s="20"/>
      <c r="F1237" s="20"/>
      <c r="G1237" s="20"/>
      <c r="H1237" s="20"/>
      <c r="I1237" s="20"/>
      <c r="J1237" s="20"/>
      <c r="K1237" s="20"/>
      <c r="M1237" s="20"/>
      <c r="N1237" s="20"/>
    </row>
    <row r="1238" spans="1:14" x14ac:dyDescent="0.3">
      <c r="A1238" s="11"/>
      <c r="B1238" s="11"/>
      <c r="C1238" s="11"/>
      <c r="D1238" s="30"/>
      <c r="E1238" s="11"/>
      <c r="F1238" s="11"/>
      <c r="G1238" s="11"/>
      <c r="H1238" s="11"/>
      <c r="I1238" s="11"/>
      <c r="J1238" s="17" t="s">
        <v>896</v>
      </c>
      <c r="K1238" s="19">
        <v>1</v>
      </c>
      <c r="M1238" s="18">
        <f>N1205+N1219</f>
        <v>5039.3100000000004</v>
      </c>
      <c r="N1238" s="18">
        <f>ROUND(K1238*M1238,2)</f>
        <v>5039.3100000000004</v>
      </c>
    </row>
    <row r="1239" spans="1:14" ht="1.05" customHeight="1" x14ac:dyDescent="0.3">
      <c r="A1239" s="20"/>
      <c r="B1239" s="20"/>
      <c r="C1239" s="20"/>
      <c r="D1239" s="31"/>
      <c r="E1239" s="20"/>
      <c r="F1239" s="20"/>
      <c r="G1239" s="20"/>
      <c r="H1239" s="20"/>
      <c r="I1239" s="20"/>
      <c r="J1239" s="20"/>
      <c r="K1239" s="20"/>
      <c r="L1239" s="20"/>
      <c r="M1239" s="20"/>
      <c r="N1239" s="20"/>
    </row>
    <row r="1240" spans="1:14" x14ac:dyDescent="0.3">
      <c r="A1240" s="22" t="s">
        <v>897</v>
      </c>
      <c r="B1240" s="22" t="s">
        <v>15</v>
      </c>
      <c r="C1240" s="22" t="s">
        <v>16</v>
      </c>
      <c r="D1240" s="32" t="s">
        <v>898</v>
      </c>
      <c r="E1240" s="23"/>
      <c r="F1240" s="23"/>
      <c r="G1240" s="23"/>
      <c r="H1240" s="23"/>
      <c r="I1240" s="23"/>
      <c r="J1240" s="23"/>
      <c r="K1240" s="24">
        <f>K1256</f>
        <v>1</v>
      </c>
      <c r="M1240" s="24">
        <f>M1256</f>
        <v>510.39</v>
      </c>
      <c r="N1240" s="24">
        <f>N1256</f>
        <v>510.39</v>
      </c>
    </row>
    <row r="1241" spans="1:14" x14ac:dyDescent="0.3">
      <c r="A1241" s="9" t="s">
        <v>899</v>
      </c>
      <c r="B1241" s="10" t="s">
        <v>19</v>
      </c>
      <c r="C1241" s="10" t="s">
        <v>45</v>
      </c>
      <c r="D1241" s="13" t="s">
        <v>900</v>
      </c>
      <c r="E1241" s="11"/>
      <c r="F1241" s="11"/>
      <c r="G1241" s="11"/>
      <c r="H1241" s="11"/>
      <c r="I1241" s="11"/>
      <c r="J1241" s="11"/>
      <c r="K1241" s="12">
        <f>K1244</f>
        <v>2</v>
      </c>
      <c r="L1241" s="12">
        <f>L1244</f>
        <v>28.35</v>
      </c>
      <c r="M1241" s="34">
        <f>ROUND(L1241*1.06,2)</f>
        <v>30.05</v>
      </c>
      <c r="N1241" s="12">
        <f>N1244</f>
        <v>60.1</v>
      </c>
    </row>
    <row r="1242" spans="1:14" ht="32.4" x14ac:dyDescent="0.3">
      <c r="A1242" s="11"/>
      <c r="B1242" s="11"/>
      <c r="C1242" s="11"/>
      <c r="D1242" s="13" t="s">
        <v>901</v>
      </c>
      <c r="E1242" s="11"/>
      <c r="F1242" s="11"/>
      <c r="G1242" s="11"/>
      <c r="H1242" s="11"/>
      <c r="I1242" s="11"/>
      <c r="J1242" s="11"/>
      <c r="K1242" s="11"/>
      <c r="L1242" s="11"/>
      <c r="M1242" s="11"/>
      <c r="N1242" s="11"/>
    </row>
    <row r="1243" spans="1:14" x14ac:dyDescent="0.3">
      <c r="A1243" s="11"/>
      <c r="B1243" s="11"/>
      <c r="C1243" s="11"/>
      <c r="D1243" s="30"/>
      <c r="E1243" s="10" t="s">
        <v>16</v>
      </c>
      <c r="F1243" s="14">
        <v>2</v>
      </c>
      <c r="G1243" s="15">
        <v>0</v>
      </c>
      <c r="H1243" s="15">
        <v>0</v>
      </c>
      <c r="I1243" s="15">
        <v>0</v>
      </c>
      <c r="J1243" s="16">
        <f>OR(F1243&lt;&gt;0,G1243&lt;&gt;0,H1243&lt;&gt;0,I1243&lt;&gt;0)*(F1243 + (F1243 = 0))*(G1243 + (G1243 = 0))*(H1243 + (H1243 = 0))*(I1243 + (I1243 = 0))</f>
        <v>2</v>
      </c>
      <c r="K1243" s="11"/>
      <c r="L1243" s="11"/>
      <c r="M1243" s="11"/>
      <c r="N1243" s="11"/>
    </row>
    <row r="1244" spans="1:14" x14ac:dyDescent="0.3">
      <c r="A1244" s="11"/>
      <c r="B1244" s="11"/>
      <c r="C1244" s="11"/>
      <c r="D1244" s="30"/>
      <c r="E1244" s="11"/>
      <c r="F1244" s="11"/>
      <c r="G1244" s="11"/>
      <c r="H1244" s="11"/>
      <c r="I1244" s="11"/>
      <c r="J1244" s="17" t="s">
        <v>902</v>
      </c>
      <c r="K1244" s="18">
        <f>J1243</f>
        <v>2</v>
      </c>
      <c r="L1244" s="19">
        <v>28.35</v>
      </c>
      <c r="M1244" s="34">
        <f>ROUND(L1244*1.06,2)</f>
        <v>30.05</v>
      </c>
      <c r="N1244" s="18">
        <f>ROUND(K1244*M1244,2)</f>
        <v>60.1</v>
      </c>
    </row>
    <row r="1245" spans="1:14" ht="1.05" customHeight="1" x14ac:dyDescent="0.3">
      <c r="A1245" s="20"/>
      <c r="B1245" s="20"/>
      <c r="C1245" s="20"/>
      <c r="D1245" s="31"/>
      <c r="E1245" s="20"/>
      <c r="F1245" s="20"/>
      <c r="G1245" s="20"/>
      <c r="H1245" s="20"/>
      <c r="I1245" s="20"/>
      <c r="J1245" s="20"/>
      <c r="K1245" s="20"/>
      <c r="L1245" s="20"/>
      <c r="M1245" s="20"/>
      <c r="N1245" s="20"/>
    </row>
    <row r="1246" spans="1:14" x14ac:dyDescent="0.3">
      <c r="A1246" s="9" t="s">
        <v>903</v>
      </c>
      <c r="B1246" s="10" t="s">
        <v>19</v>
      </c>
      <c r="C1246" s="10" t="s">
        <v>45</v>
      </c>
      <c r="D1246" s="13" t="s">
        <v>904</v>
      </c>
      <c r="E1246" s="11"/>
      <c r="F1246" s="11"/>
      <c r="G1246" s="11"/>
      <c r="H1246" s="11"/>
      <c r="I1246" s="11"/>
      <c r="J1246" s="11"/>
      <c r="K1246" s="12">
        <f>K1249</f>
        <v>2</v>
      </c>
      <c r="L1246" s="12">
        <f>L1249</f>
        <v>83.69</v>
      </c>
      <c r="M1246" s="34">
        <f>ROUND(L1246*1.06,2)</f>
        <v>88.71</v>
      </c>
      <c r="N1246" s="12">
        <f>N1249</f>
        <v>177.42</v>
      </c>
    </row>
    <row r="1247" spans="1:14" ht="32.4" x14ac:dyDescent="0.3">
      <c r="A1247" s="11"/>
      <c r="B1247" s="11"/>
      <c r="C1247" s="11"/>
      <c r="D1247" s="13" t="s">
        <v>905</v>
      </c>
      <c r="E1247" s="11"/>
      <c r="F1247" s="11"/>
      <c r="G1247" s="11"/>
      <c r="H1247" s="11"/>
      <c r="I1247" s="11"/>
      <c r="J1247" s="11"/>
      <c r="K1247" s="11"/>
      <c r="L1247" s="11"/>
      <c r="M1247" s="11"/>
      <c r="N1247" s="11"/>
    </row>
    <row r="1248" spans="1:14" x14ac:dyDescent="0.3">
      <c r="A1248" s="11"/>
      <c r="B1248" s="11"/>
      <c r="C1248" s="11"/>
      <c r="D1248" s="30"/>
      <c r="E1248" s="10" t="s">
        <v>16</v>
      </c>
      <c r="F1248" s="14">
        <v>2</v>
      </c>
      <c r="G1248" s="15">
        <v>0</v>
      </c>
      <c r="H1248" s="15">
        <v>0</v>
      </c>
      <c r="I1248" s="15">
        <v>0</v>
      </c>
      <c r="J1248" s="16">
        <f>OR(F1248&lt;&gt;0,G1248&lt;&gt;0,H1248&lt;&gt;0,I1248&lt;&gt;0)*(F1248 + (F1248 = 0))*(G1248 + (G1248 = 0))*(H1248 + (H1248 = 0))*(I1248 + (I1248 = 0))</f>
        <v>2</v>
      </c>
      <c r="K1248" s="11"/>
      <c r="L1248" s="11"/>
      <c r="M1248" s="11"/>
      <c r="N1248" s="11"/>
    </row>
    <row r="1249" spans="1:14" x14ac:dyDescent="0.3">
      <c r="A1249" s="11"/>
      <c r="B1249" s="11"/>
      <c r="C1249" s="11"/>
      <c r="D1249" s="30"/>
      <c r="E1249" s="11"/>
      <c r="F1249" s="11"/>
      <c r="G1249" s="11"/>
      <c r="H1249" s="11"/>
      <c r="I1249" s="11"/>
      <c r="J1249" s="17" t="s">
        <v>906</v>
      </c>
      <c r="K1249" s="18">
        <f>J1248</f>
        <v>2</v>
      </c>
      <c r="L1249" s="19">
        <v>83.69</v>
      </c>
      <c r="M1249" s="34">
        <f>ROUND(L1249*1.06,2)</f>
        <v>88.71</v>
      </c>
      <c r="N1249" s="18">
        <f>ROUND(K1249*M1249,2)</f>
        <v>177.42</v>
      </c>
    </row>
    <row r="1250" spans="1:14" ht="1.05" customHeight="1" x14ac:dyDescent="0.3">
      <c r="A1250" s="20"/>
      <c r="B1250" s="20"/>
      <c r="C1250" s="20"/>
      <c r="D1250" s="31"/>
      <c r="E1250" s="20"/>
      <c r="F1250" s="20"/>
      <c r="G1250" s="20"/>
      <c r="H1250" s="20"/>
      <c r="I1250" s="20"/>
      <c r="J1250" s="20"/>
      <c r="K1250" s="20"/>
      <c r="L1250" s="20"/>
      <c r="M1250" s="20"/>
      <c r="N1250" s="20"/>
    </row>
    <row r="1251" spans="1:14" x14ac:dyDescent="0.3">
      <c r="A1251" s="9" t="s">
        <v>907</v>
      </c>
      <c r="B1251" s="10" t="s">
        <v>19</v>
      </c>
      <c r="C1251" s="10" t="s">
        <v>908</v>
      </c>
      <c r="D1251" s="13" t="s">
        <v>909</v>
      </c>
      <c r="E1251" s="11"/>
      <c r="F1251" s="11"/>
      <c r="G1251" s="11"/>
      <c r="H1251" s="11"/>
      <c r="I1251" s="11"/>
      <c r="J1251" s="11"/>
      <c r="K1251" s="12">
        <f>K1254</f>
        <v>4.2</v>
      </c>
      <c r="L1251" s="12">
        <f>L1254</f>
        <v>61.29</v>
      </c>
      <c r="M1251" s="34">
        <f>ROUND(L1251*1.06,2)</f>
        <v>64.97</v>
      </c>
      <c r="N1251" s="12">
        <f>N1254</f>
        <v>272.87</v>
      </c>
    </row>
    <row r="1252" spans="1:14" ht="21.6" x14ac:dyDescent="0.3">
      <c r="A1252" s="11"/>
      <c r="B1252" s="11"/>
      <c r="C1252" s="11"/>
      <c r="D1252" s="13" t="s">
        <v>910</v>
      </c>
      <c r="E1252" s="11"/>
      <c r="F1252" s="11"/>
      <c r="G1252" s="11"/>
      <c r="H1252" s="11"/>
      <c r="I1252" s="11"/>
      <c r="J1252" s="11"/>
      <c r="K1252" s="11"/>
      <c r="L1252" s="11"/>
      <c r="M1252" s="11"/>
      <c r="N1252" s="11"/>
    </row>
    <row r="1253" spans="1:14" x14ac:dyDescent="0.3">
      <c r="A1253" s="11"/>
      <c r="B1253" s="11"/>
      <c r="C1253" s="11"/>
      <c r="D1253" s="30"/>
      <c r="E1253" s="10" t="s">
        <v>16</v>
      </c>
      <c r="F1253" s="14">
        <v>2</v>
      </c>
      <c r="G1253" s="15">
        <v>2.1</v>
      </c>
      <c r="H1253" s="15">
        <v>0</v>
      </c>
      <c r="I1253" s="15">
        <v>0</v>
      </c>
      <c r="J1253" s="16">
        <f>OR(F1253&lt;&gt;0,G1253&lt;&gt;0,H1253&lt;&gt;0,I1253&lt;&gt;0)*(F1253 + (F1253 = 0))*(G1253 + (G1253 = 0))*(H1253 + (H1253 = 0))*(I1253 + (I1253 = 0))</f>
        <v>4.2</v>
      </c>
      <c r="K1253" s="11"/>
      <c r="L1253" s="11"/>
      <c r="M1253" s="11"/>
      <c r="N1253" s="11"/>
    </row>
    <row r="1254" spans="1:14" x14ac:dyDescent="0.3">
      <c r="A1254" s="11"/>
      <c r="B1254" s="11"/>
      <c r="C1254" s="11"/>
      <c r="D1254" s="30"/>
      <c r="E1254" s="11"/>
      <c r="F1254" s="11"/>
      <c r="G1254" s="11"/>
      <c r="H1254" s="11"/>
      <c r="I1254" s="11"/>
      <c r="J1254" s="17" t="s">
        <v>911</v>
      </c>
      <c r="K1254" s="18">
        <f>J1253</f>
        <v>4.2</v>
      </c>
      <c r="L1254" s="19">
        <v>61.29</v>
      </c>
      <c r="M1254" s="34">
        <f>ROUND(L1254*1.06,2)</f>
        <v>64.97</v>
      </c>
      <c r="N1254" s="18">
        <f>ROUND(K1254*M1254,2)</f>
        <v>272.87</v>
      </c>
    </row>
    <row r="1255" spans="1:14" ht="1.05" customHeight="1" x14ac:dyDescent="0.3">
      <c r="A1255" s="20"/>
      <c r="B1255" s="20"/>
      <c r="C1255" s="20"/>
      <c r="D1255" s="31"/>
      <c r="E1255" s="20"/>
      <c r="F1255" s="20"/>
      <c r="G1255" s="20"/>
      <c r="H1255" s="20"/>
      <c r="I1255" s="20"/>
      <c r="J1255" s="20"/>
      <c r="K1255" s="20"/>
      <c r="L1255" s="20"/>
      <c r="M1255" s="20"/>
      <c r="N1255" s="20"/>
    </row>
    <row r="1256" spans="1:14" x14ac:dyDescent="0.3">
      <c r="A1256" s="11"/>
      <c r="B1256" s="11"/>
      <c r="C1256" s="11"/>
      <c r="D1256" s="30"/>
      <c r="E1256" s="11"/>
      <c r="F1256" s="11"/>
      <c r="G1256" s="11"/>
      <c r="H1256" s="11"/>
      <c r="I1256" s="11"/>
      <c r="J1256" s="17" t="s">
        <v>912</v>
      </c>
      <c r="K1256" s="19">
        <v>1</v>
      </c>
      <c r="M1256" s="18">
        <f>N1241+N1246+N1251</f>
        <v>510.39</v>
      </c>
      <c r="N1256" s="18">
        <f>ROUND(K1256*M1256,2)</f>
        <v>510.39</v>
      </c>
    </row>
    <row r="1257" spans="1:14" ht="1.05" customHeight="1" x14ac:dyDescent="0.3">
      <c r="A1257" s="20"/>
      <c r="B1257" s="20"/>
      <c r="C1257" s="20"/>
      <c r="D1257" s="31"/>
      <c r="E1257" s="20"/>
      <c r="F1257" s="20"/>
      <c r="G1257" s="20"/>
      <c r="H1257" s="20"/>
      <c r="I1257" s="20"/>
      <c r="J1257" s="20"/>
      <c r="K1257" s="20"/>
      <c r="M1257" s="20"/>
      <c r="N1257" s="20"/>
    </row>
    <row r="1258" spans="1:14" x14ac:dyDescent="0.3">
      <c r="A1258" s="11"/>
      <c r="B1258" s="11"/>
      <c r="C1258" s="11"/>
      <c r="D1258" s="30"/>
      <c r="E1258" s="11"/>
      <c r="F1258" s="11"/>
      <c r="G1258" s="11"/>
      <c r="H1258" s="11"/>
      <c r="I1258" s="11"/>
      <c r="J1258" s="17" t="s">
        <v>913</v>
      </c>
      <c r="K1258" s="21">
        <v>1</v>
      </c>
      <c r="M1258" s="18">
        <f>N1173+N1204+N1240</f>
        <v>19269.099999999999</v>
      </c>
      <c r="N1258" s="18">
        <f>ROUND(K1258*M1258,2)</f>
        <v>19269.099999999999</v>
      </c>
    </row>
    <row r="1259" spans="1:14" ht="1.05" customHeight="1" x14ac:dyDescent="0.3">
      <c r="A1259" s="20"/>
      <c r="B1259" s="20"/>
      <c r="C1259" s="20"/>
      <c r="D1259" s="31"/>
      <c r="E1259" s="20"/>
      <c r="F1259" s="20"/>
      <c r="G1259" s="20"/>
      <c r="H1259" s="20"/>
      <c r="I1259" s="20"/>
      <c r="J1259" s="20"/>
      <c r="K1259" s="20"/>
      <c r="L1259" s="20"/>
      <c r="M1259" s="20"/>
      <c r="N1259" s="20"/>
    </row>
    <row r="1260" spans="1:14" x14ac:dyDescent="0.3">
      <c r="A1260" s="5" t="s">
        <v>914</v>
      </c>
      <c r="B1260" s="5" t="s">
        <v>15</v>
      </c>
      <c r="C1260" s="5" t="s">
        <v>16</v>
      </c>
      <c r="D1260" s="29" t="s">
        <v>915</v>
      </c>
      <c r="E1260" s="6"/>
      <c r="F1260" s="6"/>
      <c r="G1260" s="6"/>
      <c r="H1260" s="6"/>
      <c r="I1260" s="6"/>
      <c r="J1260" s="6"/>
      <c r="K1260" s="7">
        <f>K1265</f>
        <v>1</v>
      </c>
      <c r="M1260" s="8">
        <f>M1265</f>
        <v>7109.42</v>
      </c>
      <c r="N1260" s="8">
        <f>N1265</f>
        <v>7109.42</v>
      </c>
    </row>
    <row r="1261" spans="1:14" x14ac:dyDescent="0.3">
      <c r="A1261" s="9" t="s">
        <v>916</v>
      </c>
      <c r="B1261" s="10" t="s">
        <v>19</v>
      </c>
      <c r="C1261" s="10" t="s">
        <v>16</v>
      </c>
      <c r="D1261" s="13" t="s">
        <v>917</v>
      </c>
      <c r="E1261" s="11"/>
      <c r="F1261" s="11"/>
      <c r="G1261" s="11"/>
      <c r="H1261" s="11"/>
      <c r="I1261" s="11"/>
      <c r="J1261" s="11"/>
      <c r="K1261" s="12">
        <f>K1263</f>
        <v>1</v>
      </c>
      <c r="L1261" s="12">
        <f>L1263</f>
        <v>6707</v>
      </c>
      <c r="M1261" s="34">
        <f>ROUND(L1261*1.06,2)</f>
        <v>7109.42</v>
      </c>
      <c r="N1261" s="12">
        <f>N1263</f>
        <v>7109.42</v>
      </c>
    </row>
    <row r="1262" spans="1:14" x14ac:dyDescent="0.3">
      <c r="A1262" s="11"/>
      <c r="B1262" s="11"/>
      <c r="C1262" s="11"/>
      <c r="D1262" s="30"/>
      <c r="E1262" s="10" t="s">
        <v>16</v>
      </c>
      <c r="F1262" s="14">
        <v>1</v>
      </c>
      <c r="G1262" s="19">
        <v>0</v>
      </c>
      <c r="H1262" s="19">
        <v>0</v>
      </c>
      <c r="I1262" s="19">
        <v>0</v>
      </c>
      <c r="J1262" s="12">
        <f>OR(F1262&lt;&gt;0,G1262&lt;&gt;0,H1262&lt;&gt;0,I1262&lt;&gt;0)*(F1262 + (F1262 = 0))*(G1262 + (G1262 = 0))*(H1262 + (H1262 = 0))*(I1262 + (I1262 = 0))</f>
        <v>1</v>
      </c>
      <c r="K1262" s="11"/>
      <c r="L1262" s="11"/>
      <c r="M1262" s="11"/>
      <c r="N1262" s="11"/>
    </row>
    <row r="1263" spans="1:14" x14ac:dyDescent="0.3">
      <c r="A1263" s="11"/>
      <c r="B1263" s="11"/>
      <c r="C1263" s="11"/>
      <c r="D1263" s="30"/>
      <c r="E1263" s="11"/>
      <c r="F1263" s="11"/>
      <c r="G1263" s="11"/>
      <c r="H1263" s="11"/>
      <c r="I1263" s="11"/>
      <c r="J1263" s="17" t="s">
        <v>918</v>
      </c>
      <c r="K1263" s="18">
        <f>J1262</f>
        <v>1</v>
      </c>
      <c r="L1263" s="19">
        <v>6707</v>
      </c>
      <c r="M1263" s="34">
        <f>ROUND(L1263*1.06,2)</f>
        <v>7109.42</v>
      </c>
      <c r="N1263" s="18">
        <f>ROUND(K1263*M1263,2)</f>
        <v>7109.42</v>
      </c>
    </row>
    <row r="1264" spans="1:14" ht="1.05" customHeight="1" x14ac:dyDescent="0.3">
      <c r="A1264" s="20"/>
      <c r="B1264" s="20"/>
      <c r="C1264" s="20"/>
      <c r="D1264" s="31"/>
      <c r="E1264" s="20"/>
      <c r="F1264" s="20"/>
      <c r="G1264" s="20"/>
      <c r="H1264" s="20"/>
      <c r="I1264" s="20"/>
      <c r="J1264" s="20"/>
      <c r="K1264" s="20"/>
      <c r="L1264" s="20"/>
      <c r="M1264" s="20"/>
      <c r="N1264" s="20"/>
    </row>
    <row r="1265" spans="1:14" x14ac:dyDescent="0.3">
      <c r="A1265" s="11"/>
      <c r="B1265" s="11"/>
      <c r="C1265" s="11"/>
      <c r="D1265" s="30"/>
      <c r="E1265" s="11"/>
      <c r="F1265" s="11"/>
      <c r="G1265" s="11"/>
      <c r="H1265" s="11"/>
      <c r="I1265" s="11"/>
      <c r="J1265" s="17" t="s">
        <v>919</v>
      </c>
      <c r="K1265" s="21">
        <v>1</v>
      </c>
      <c r="M1265" s="18">
        <f>N1261</f>
        <v>7109.42</v>
      </c>
      <c r="N1265" s="18">
        <f>ROUND(K1265*M1265,2)</f>
        <v>7109.42</v>
      </c>
    </row>
    <row r="1266" spans="1:14" ht="1.05" customHeight="1" x14ac:dyDescent="0.3">
      <c r="A1266" s="20"/>
      <c r="B1266" s="20"/>
      <c r="C1266" s="20"/>
      <c r="D1266" s="31"/>
      <c r="E1266" s="20"/>
      <c r="F1266" s="20"/>
      <c r="G1266" s="20"/>
      <c r="H1266" s="20"/>
      <c r="I1266" s="20"/>
      <c r="J1266" s="20"/>
      <c r="K1266" s="20"/>
      <c r="M1266" s="20"/>
      <c r="N1266" s="20"/>
    </row>
    <row r="1267" spans="1:14" x14ac:dyDescent="0.3">
      <c r="A1267" s="11"/>
      <c r="B1267" s="11"/>
      <c r="C1267" s="11"/>
      <c r="D1267" s="30"/>
      <c r="E1267" s="11"/>
      <c r="F1267" s="11"/>
      <c r="G1267" s="11"/>
      <c r="H1267" s="11"/>
      <c r="I1267" s="11"/>
      <c r="J1267" s="17" t="s">
        <v>920</v>
      </c>
      <c r="K1267" s="21">
        <v>1</v>
      </c>
      <c r="M1267" s="18">
        <f>N4+N106+N890+N903+N1097+N1126+N1172+N1260</f>
        <v>284406.77</v>
      </c>
      <c r="N1267" s="18">
        <f>ROUND(K1267*M1267,2)</f>
        <v>284406.77</v>
      </c>
    </row>
    <row r="1268" spans="1:14" ht="1.05" customHeight="1" x14ac:dyDescent="0.3">
      <c r="A1268" s="20"/>
      <c r="B1268" s="20"/>
      <c r="C1268" s="20"/>
      <c r="D1268" s="31"/>
      <c r="E1268" s="20"/>
      <c r="F1268" s="20"/>
      <c r="G1268" s="20"/>
      <c r="H1268" s="20"/>
      <c r="I1268" s="20"/>
      <c r="J1268" s="20"/>
      <c r="K1268" s="20"/>
      <c r="L1268" s="20"/>
      <c r="M1268" s="20"/>
      <c r="N1268" s="20"/>
    </row>
  </sheetData>
  <dataValidations count="1">
    <dataValidation type="list" allowBlank="1" showInputMessage="1" showErrorMessage="1" sqref="B4:B1268" xr:uid="{3A5D421C-EEDF-4190-AB4A-BCA2D114F081}">
      <formula1>"Capítulo,Partida,Mano de obra,Maquinaria,Material,Otros,Tarea,"</formula1>
    </dataValidation>
  </dataValidation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 Santos Santos</dc:creator>
  <cp:lastModifiedBy>Laura Santos Santos</cp:lastModifiedBy>
  <dcterms:created xsi:type="dcterms:W3CDTF">2025-09-29T17:26:06Z</dcterms:created>
  <dcterms:modified xsi:type="dcterms:W3CDTF">2025-09-29T18:34:18Z</dcterms:modified>
</cp:coreProperties>
</file>