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filterPrivacy="1" defaultThemeVersion="202300"/>
  <xr:revisionPtr revIDLastSave="0" documentId="8_{783E9B05-E1E1-4CF1-A4D6-8F0A2F50A988}" xr6:coauthVersionLast="47" xr6:coauthVersionMax="47" xr10:uidLastSave="{00000000-0000-0000-0000-000000000000}"/>
  <bookViews>
    <workbookView xWindow="-23148" yWindow="-108" windowWidth="23256" windowHeight="13896" xr2:uid="{C6ACD748-C22A-4745-9891-680917CF6D94}"/>
  </bookViews>
  <sheets>
    <sheet name="CERTO" sheetId="1" r:id="rId1"/>
    <sheet name="Oferta económica" sheetId="2" r:id="rId2"/>
    <sheet name="Glosario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4" i="1" l="1"/>
  <c r="D3" i="1"/>
  <c r="F40" i="2" l="1"/>
  <c r="F2" i="2"/>
  <c r="F64" i="2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78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14" i="1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H2" i="2"/>
  <c r="J2" i="2" s="1"/>
  <c r="H3" i="2" l="1"/>
  <c r="J3" i="2" s="1"/>
  <c r="H4" i="2"/>
  <c r="J4" i="2" s="1"/>
  <c r="H5" i="2"/>
  <c r="J5" i="2" s="1"/>
  <c r="H6" i="2"/>
  <c r="J6" i="2" s="1"/>
  <c r="H7" i="2"/>
  <c r="J7" i="2" s="1"/>
  <c r="H8" i="2"/>
  <c r="J8" i="2" s="1"/>
  <c r="H9" i="2"/>
  <c r="J9" i="2" s="1"/>
  <c r="H10" i="2"/>
  <c r="J10" i="2" s="1"/>
  <c r="H11" i="2"/>
  <c r="J11" i="2" s="1"/>
  <c r="H12" i="2"/>
  <c r="J12" i="2" s="1"/>
  <c r="H13" i="2"/>
  <c r="J13" i="2" s="1"/>
  <c r="H14" i="2"/>
  <c r="J14" i="2" s="1"/>
  <c r="H15" i="2"/>
  <c r="J15" i="2" s="1"/>
  <c r="H16" i="2"/>
  <c r="J16" i="2" s="1"/>
  <c r="H17" i="2"/>
  <c r="J17" i="2" s="1"/>
  <c r="H18" i="2"/>
  <c r="J18" i="2" s="1"/>
  <c r="H19" i="2"/>
  <c r="J19" i="2" s="1"/>
  <c r="H20" i="2"/>
  <c r="J20" i="2" s="1"/>
  <c r="H21" i="2"/>
  <c r="J21" i="2" s="1"/>
  <c r="H22" i="2"/>
  <c r="J22" i="2" s="1"/>
  <c r="H23" i="2"/>
  <c r="J23" i="2" s="1"/>
  <c r="H24" i="2"/>
  <c r="J24" i="2" s="1"/>
  <c r="H25" i="2"/>
  <c r="J25" i="2" s="1"/>
  <c r="H26" i="2"/>
  <c r="J26" i="2" s="1"/>
  <c r="H27" i="2"/>
  <c r="J27" i="2" s="1"/>
  <c r="H28" i="2"/>
  <c r="J28" i="2" s="1"/>
  <c r="H29" i="2"/>
  <c r="J29" i="2" s="1"/>
  <c r="H30" i="2"/>
  <c r="J30" i="2" s="1"/>
  <c r="H31" i="2"/>
  <c r="J31" i="2" s="1"/>
  <c r="H32" i="2"/>
  <c r="J32" i="2" s="1"/>
  <c r="H33" i="2"/>
  <c r="J33" i="2" s="1"/>
  <c r="H34" i="2"/>
  <c r="J34" i="2" s="1"/>
  <c r="H35" i="2"/>
  <c r="J35" i="2" s="1"/>
  <c r="H36" i="2"/>
  <c r="J36" i="2" s="1"/>
  <c r="H37" i="2"/>
  <c r="J37" i="2" s="1"/>
  <c r="H38" i="2"/>
  <c r="J38" i="2" s="1"/>
  <c r="H39" i="2"/>
  <c r="J39" i="2" s="1"/>
  <c r="H40" i="2"/>
  <c r="J40" i="2" s="1"/>
  <c r="H41" i="2"/>
  <c r="J41" i="2" s="1"/>
  <c r="H42" i="2"/>
  <c r="J42" i="2" s="1"/>
  <c r="H43" i="2"/>
  <c r="J43" i="2" s="1"/>
  <c r="H44" i="2"/>
  <c r="J44" i="2" s="1"/>
  <c r="H45" i="2"/>
  <c r="J45" i="2" s="1"/>
  <c r="H46" i="2"/>
  <c r="J46" i="2" s="1"/>
  <c r="H47" i="2"/>
  <c r="J47" i="2" s="1"/>
  <c r="H48" i="2"/>
  <c r="J48" i="2" s="1"/>
  <c r="H49" i="2"/>
  <c r="J49" i="2" s="1"/>
  <c r="H50" i="2"/>
  <c r="J50" i="2" s="1"/>
  <c r="H51" i="2"/>
  <c r="J51" i="2" s="1"/>
  <c r="H52" i="2"/>
  <c r="J52" i="2" s="1"/>
  <c r="H53" i="2"/>
  <c r="J53" i="2" s="1"/>
  <c r="H54" i="2"/>
  <c r="J54" i="2" s="1"/>
  <c r="H55" i="2"/>
  <c r="J55" i="2" s="1"/>
  <c r="H56" i="2"/>
  <c r="J56" i="2" s="1"/>
  <c r="H57" i="2"/>
  <c r="J57" i="2" s="1"/>
  <c r="H58" i="2"/>
  <c r="J58" i="2" s="1"/>
  <c r="H59" i="2"/>
  <c r="J59" i="2" s="1"/>
  <c r="H60" i="2"/>
  <c r="J60" i="2" s="1"/>
  <c r="H61" i="2"/>
  <c r="J61" i="2" s="1"/>
  <c r="H62" i="2"/>
  <c r="J62" i="2" s="1"/>
  <c r="H63" i="2"/>
  <c r="J63" i="2" s="1"/>
  <c r="H64" i="2"/>
  <c r="J64" i="2" s="1"/>
  <c r="H65" i="2"/>
  <c r="J65" i="2" s="1"/>
  <c r="H66" i="2"/>
  <c r="J66" i="2" s="1"/>
  <c r="H67" i="2"/>
  <c r="J67" i="2" s="1"/>
  <c r="H68" i="2"/>
  <c r="J68" i="2" s="1"/>
  <c r="H69" i="2"/>
  <c r="J69" i="2" s="1"/>
  <c r="H70" i="2"/>
  <c r="J70" i="2" s="1"/>
  <c r="H71" i="2"/>
  <c r="J71" i="2" s="1"/>
  <c r="H72" i="2"/>
  <c r="J72" i="2" s="1"/>
  <c r="H73" i="2"/>
  <c r="J73" i="2" s="1"/>
  <c r="H74" i="2"/>
  <c r="J74" i="2" s="1"/>
  <c r="H75" i="2"/>
  <c r="J75" i="2" s="1"/>
  <c r="H76" i="2"/>
  <c r="J76" i="2" s="1"/>
  <c r="H77" i="2"/>
  <c r="J77" i="2" s="1"/>
  <c r="H78" i="2"/>
  <c r="J78" i="2" s="1"/>
  <c r="H79" i="2"/>
  <c r="J79" i="2" s="1"/>
  <c r="H80" i="2"/>
  <c r="J80" i="2" s="1"/>
  <c r="H81" i="2"/>
  <c r="J81" i="2" s="1"/>
  <c r="H82" i="2"/>
  <c r="J82" i="2" s="1"/>
  <c r="H83" i="2"/>
  <c r="J83" i="2" s="1"/>
  <c r="H84" i="2"/>
  <c r="J84" i="2" s="1"/>
  <c r="H85" i="2"/>
  <c r="J85" i="2" s="1"/>
  <c r="H86" i="2"/>
  <c r="J86" i="2" s="1"/>
  <c r="H87" i="2"/>
  <c r="J87" i="2" s="1"/>
  <c r="H88" i="2"/>
  <c r="J88" i="2" s="1"/>
  <c r="H89" i="2"/>
  <c r="J89" i="2" s="1"/>
  <c r="H90" i="2"/>
  <c r="J90" i="2" s="1"/>
  <c r="H91" i="2"/>
  <c r="J91" i="2" s="1"/>
  <c r="H92" i="2"/>
  <c r="J92" i="2" s="1"/>
  <c r="H93" i="2"/>
  <c r="J93" i="2" s="1"/>
  <c r="H94" i="2"/>
  <c r="J94" i="2" s="1"/>
  <c r="H95" i="2"/>
  <c r="J95" i="2" s="1"/>
  <c r="H96" i="2"/>
  <c r="J96" i="2" s="1"/>
  <c r="H97" i="2"/>
  <c r="J97" i="2" s="1"/>
  <c r="H98" i="2"/>
  <c r="J98" i="2" s="1"/>
  <c r="H99" i="2"/>
  <c r="J99" i="2" s="1"/>
  <c r="H100" i="2"/>
  <c r="J100" i="2" s="1"/>
  <c r="H101" i="2"/>
  <c r="J101" i="2" s="1"/>
  <c r="H102" i="2"/>
  <c r="J102" i="2" s="1"/>
  <c r="H103" i="2"/>
  <c r="J103" i="2" s="1"/>
  <c r="H104" i="2"/>
  <c r="J104" i="2" s="1"/>
  <c r="H105" i="2"/>
  <c r="J105" i="2" s="1"/>
  <c r="H106" i="2"/>
  <c r="J106" i="2" s="1"/>
  <c r="H107" i="2"/>
  <c r="J107" i="2" s="1"/>
  <c r="H108" i="2"/>
  <c r="J108" i="2" s="1"/>
  <c r="H109" i="2"/>
  <c r="J109" i="2" s="1"/>
  <c r="H110" i="2"/>
  <c r="J110" i="2" s="1"/>
  <c r="H111" i="2"/>
  <c r="J111" i="2" s="1"/>
  <c r="H112" i="2"/>
  <c r="J112" i="2" s="1"/>
  <c r="H113" i="2"/>
  <c r="J113" i="2" s="1"/>
  <c r="H114" i="2"/>
  <c r="J114" i="2" s="1"/>
  <c r="H115" i="2"/>
  <c r="J115" i="2" s="1"/>
  <c r="H116" i="2"/>
  <c r="J116" i="2" s="1"/>
  <c r="H117" i="2"/>
  <c r="J117" i="2" s="1"/>
  <c r="H118" i="2"/>
  <c r="J118" i="2" s="1"/>
  <c r="H119" i="2"/>
  <c r="J119" i="2" s="1"/>
  <c r="H120" i="2"/>
  <c r="J120" i="2" s="1"/>
  <c r="H121" i="2"/>
  <c r="J121" i="2" s="1"/>
  <c r="H122" i="2"/>
  <c r="J122" i="2" s="1"/>
  <c r="H123" i="2"/>
  <c r="J123" i="2" s="1"/>
  <c r="H124" i="2"/>
  <c r="J124" i="2" s="1"/>
  <c r="H125" i="2"/>
  <c r="J125" i="2" s="1"/>
  <c r="H126" i="2"/>
  <c r="J126" i="2" s="1"/>
  <c r="H127" i="2"/>
  <c r="J127" i="2" s="1"/>
  <c r="H128" i="2"/>
  <c r="J128" i="2" s="1"/>
  <c r="H129" i="2"/>
  <c r="J129" i="2" s="1"/>
  <c r="H130" i="2"/>
  <c r="J130" i="2" s="1"/>
  <c r="H131" i="2"/>
  <c r="J131" i="2" s="1"/>
  <c r="H132" i="2"/>
  <c r="J132" i="2" s="1"/>
  <c r="H133" i="2"/>
  <c r="J133" i="2" s="1"/>
  <c r="H134" i="2"/>
  <c r="J134" i="2" s="1"/>
  <c r="H135" i="2"/>
  <c r="J135" i="2" s="1"/>
  <c r="H136" i="2"/>
  <c r="J136" i="2" s="1"/>
  <c r="H137" i="2"/>
  <c r="J137" i="2" s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7" i="1" l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4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H6" i="1" l="1"/>
  <c r="D8" i="1"/>
  <c r="D4" i="1"/>
  <c r="D5" i="1"/>
  <c r="H4" i="1" l="1"/>
  <c r="H5" i="1"/>
  <c r="H3" i="1" l="1"/>
  <c r="H8" i="1" l="1"/>
</calcChain>
</file>

<file path=xl/sharedStrings.xml><?xml version="1.0" encoding="utf-8"?>
<sst xmlns="http://schemas.openxmlformats.org/spreadsheetml/2006/main" count="873" uniqueCount="319">
  <si>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</si>
  <si>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</si>
  <si>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</si>
  <si>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</si>
  <si>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</si>
  <si>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</si>
  <si>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</si>
  <si>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</si>
  <si>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</si>
  <si>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</si>
  <si>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</si>
  <si>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</si>
  <si>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</si>
  <si>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</si>
  <si>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</si>
  <si>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</si>
  <si>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</si>
  <si>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</si>
  <si>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</si>
  <si>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</si>
  <si>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</si>
  <si>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</si>
  <si>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</si>
  <si>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</si>
  <si>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</si>
  <si>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</si>
  <si>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</si>
  <si>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</si>
  <si>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ud</t>
  </si>
  <si>
    <t>1.2</t>
  </si>
  <si>
    <t>5602 AUTOSEGURO</t>
  </si>
  <si>
    <t>T01</t>
  </si>
  <si>
    <t>C01</t>
  </si>
  <si>
    <t>5601 MEDICINA PREVENTIVA</t>
  </si>
  <si>
    <t>C02</t>
  </si>
  <si>
    <t>Importe
licitado</t>
  </si>
  <si>
    <t>Precio unitario
ofertante</t>
  </si>
  <si>
    <t>Tipo IVA</t>
  </si>
  <si>
    <t>Cantidad 36 meses</t>
  </si>
  <si>
    <t>Denominación articulo ofertado</t>
  </si>
  <si>
    <t>Descripción licitación</t>
  </si>
  <si>
    <t>Cod.</t>
  </si>
  <si>
    <t>Precio unitario
licitación</t>
  </si>
  <si>
    <t>% IVA (varios  tipos)</t>
  </si>
  <si>
    <t>UC01</t>
  </si>
  <si>
    <t>UC02</t>
  </si>
  <si>
    <t>UC03</t>
  </si>
  <si>
    <t>UC04</t>
  </si>
  <si>
    <t>UC05</t>
  </si>
  <si>
    <t>UC06</t>
  </si>
  <si>
    <t>UC07</t>
  </si>
  <si>
    <t>UC08</t>
  </si>
  <si>
    <t>UC09</t>
  </si>
  <si>
    <t>UC10</t>
  </si>
  <si>
    <t>UC11</t>
  </si>
  <si>
    <t>UC12</t>
  </si>
  <si>
    <t>UC13</t>
  </si>
  <si>
    <t>UC14</t>
  </si>
  <si>
    <t>UC15</t>
  </si>
  <si>
    <t>UC16</t>
  </si>
  <si>
    <t>UC17</t>
  </si>
  <si>
    <t>UC18</t>
  </si>
  <si>
    <t>UC19</t>
  </si>
  <si>
    <t>UC20</t>
  </si>
  <si>
    <t>UC21</t>
  </si>
  <si>
    <t>UC22</t>
  </si>
  <si>
    <t>UC23</t>
  </si>
  <si>
    <t>UC24</t>
  </si>
  <si>
    <t>UC25</t>
  </si>
  <si>
    <t>UC26</t>
  </si>
  <si>
    <t>UC27</t>
  </si>
  <si>
    <t>UC28</t>
  </si>
  <si>
    <t>UC29</t>
  </si>
  <si>
    <t>UC30</t>
  </si>
  <si>
    <t>UC31</t>
  </si>
  <si>
    <t>UC32</t>
  </si>
  <si>
    <t>UC33</t>
  </si>
  <si>
    <t>UC34</t>
  </si>
  <si>
    <t>UC35</t>
  </si>
  <si>
    <t>UC36</t>
  </si>
  <si>
    <t>UC37</t>
  </si>
  <si>
    <t>UC38</t>
  </si>
  <si>
    <t>UC39</t>
  </si>
  <si>
    <t>UC40</t>
  </si>
  <si>
    <t>UC41</t>
  </si>
  <si>
    <t>UC42</t>
  </si>
  <si>
    <t>UC43</t>
  </si>
  <si>
    <t>UC44</t>
  </si>
  <si>
    <t>UC45</t>
  </si>
  <si>
    <t>UC46</t>
  </si>
  <si>
    <t>UC47</t>
  </si>
  <si>
    <t>UC48</t>
  </si>
  <si>
    <t>UC49</t>
  </si>
  <si>
    <t>UC50</t>
  </si>
  <si>
    <t>UC51</t>
  </si>
  <si>
    <t>UC52</t>
  </si>
  <si>
    <t>UC53</t>
  </si>
  <si>
    <t>UC54</t>
  </si>
  <si>
    <t>UC55</t>
  </si>
  <si>
    <t>UC56</t>
  </si>
  <si>
    <t>UC57</t>
  </si>
  <si>
    <t>UC58</t>
  </si>
  <si>
    <t>UC59</t>
  </si>
  <si>
    <t>UC60</t>
  </si>
  <si>
    <t>UC61</t>
  </si>
  <si>
    <t>UC62</t>
  </si>
  <si>
    <t>UC63</t>
  </si>
  <si>
    <t>UC64</t>
  </si>
  <si>
    <t>UC65</t>
  </si>
  <si>
    <t>UC66</t>
  </si>
  <si>
    <t>UC67</t>
  </si>
  <si>
    <t>UC68</t>
  </si>
  <si>
    <t>UC69</t>
  </si>
  <si>
    <t>UC70</t>
  </si>
  <si>
    <t>UC71</t>
  </si>
  <si>
    <t>UC72</t>
  </si>
  <si>
    <t>UC73</t>
  </si>
  <si>
    <t>UC74</t>
  </si>
  <si>
    <t>UC75</t>
  </si>
  <si>
    <t>UC76</t>
  </si>
  <si>
    <t>UC77</t>
  </si>
  <si>
    <t>UC78</t>
  </si>
  <si>
    <t>UC79</t>
  </si>
  <si>
    <t>UC80</t>
  </si>
  <si>
    <t>UC81</t>
  </si>
  <si>
    <t>UC82</t>
  </si>
  <si>
    <t>UC83</t>
  </si>
  <si>
    <t>UC84</t>
  </si>
  <si>
    <t>UC85</t>
  </si>
  <si>
    <t>UC86</t>
  </si>
  <si>
    <t>UC87</t>
  </si>
  <si>
    <t>UC88</t>
  </si>
  <si>
    <t>UC89</t>
  </si>
  <si>
    <t>UC90</t>
  </si>
  <si>
    <t>UC91</t>
  </si>
  <si>
    <t>UC92</t>
  </si>
  <si>
    <t>UC93</t>
  </si>
  <si>
    <t>UC94</t>
  </si>
  <si>
    <t>UC95</t>
  </si>
  <si>
    <t>UC96</t>
  </si>
  <si>
    <t>UC97</t>
  </si>
  <si>
    <t>UC98</t>
  </si>
  <si>
    <t>UC99</t>
  </si>
  <si>
    <t>UC100</t>
  </si>
  <si>
    <t>UC101</t>
  </si>
  <si>
    <t>UC102</t>
  </si>
  <si>
    <t>UC103</t>
  </si>
  <si>
    <t>UC104</t>
  </si>
  <si>
    <t>UC105</t>
  </si>
  <si>
    <t>UC106</t>
  </si>
  <si>
    <t>UC107</t>
  </si>
  <si>
    <t>UC108</t>
  </si>
  <si>
    <t>UC109</t>
  </si>
  <si>
    <t>UC110</t>
  </si>
  <si>
    <t>UC111</t>
  </si>
  <si>
    <t>UC112</t>
  </si>
  <si>
    <t>UC113</t>
  </si>
  <si>
    <t>UC114</t>
  </si>
  <si>
    <t>UC115</t>
  </si>
  <si>
    <t>UC116</t>
  </si>
  <si>
    <t>UC117</t>
  </si>
  <si>
    <t>UC118</t>
  </si>
  <si>
    <t>UC119</t>
  </si>
  <si>
    <t>UC120</t>
  </si>
  <si>
    <t>UC121</t>
  </si>
  <si>
    <t>UC122</t>
  </si>
  <si>
    <t>UC123</t>
  </si>
  <si>
    <t>UC124</t>
  </si>
  <si>
    <t>UC125</t>
  </si>
  <si>
    <t>UC126</t>
  </si>
  <si>
    <t>UC127</t>
  </si>
  <si>
    <t>UC128</t>
  </si>
  <si>
    <t>UC129</t>
  </si>
  <si>
    <t>UC130</t>
  </si>
  <si>
    <t>UC131</t>
  </si>
  <si>
    <t>UC132</t>
  </si>
  <si>
    <t>UC133</t>
  </si>
  <si>
    <t>UC134</t>
  </si>
  <si>
    <t>UC135</t>
  </si>
  <si>
    <t>UC136</t>
  </si>
  <si>
    <t>Varios tipos</t>
  </si>
  <si>
    <t>(1)</t>
  </si>
  <si>
    <t>Formato solicitado por el que deberean presentar oferta economica</t>
  </si>
  <si>
    <t>Campos a rellenar por el ofertante</t>
  </si>
  <si>
    <t>Campos calculados</t>
  </si>
  <si>
    <t>ACETILCISTEINA  600MG 20 COMP. EF.</t>
  </si>
  <si>
    <t>ADRENALINA 1/1000  1 ML 10 AMP</t>
  </si>
  <si>
    <t>ADRENALINA 1/1000 AMP 1 JGA PRECARGADA</t>
  </si>
  <si>
    <t>ALERGICAL CREMA 30 GR</t>
  </si>
  <si>
    <t>ALGIDOL 20 SOBRES</t>
  </si>
  <si>
    <t>ALMAGATO   24 SOBRES</t>
  </si>
  <si>
    <t>ALMAGATO 500 MG 48 COMP</t>
  </si>
  <si>
    <t>ALPRAZOLAM  0,25 MG 30 COMP</t>
  </si>
  <si>
    <t>ALPRAZOLAM  0,50 MG 30 COMP</t>
  </si>
  <si>
    <t>ATENOLOL  50 MG 30 COMP</t>
  </si>
  <si>
    <t>BILASTINA 20 MG 20 COMP</t>
  </si>
  <si>
    <t>BROMAZEPAM   1,5 MG 30 CAPS</t>
  </si>
  <si>
    <t>BUCCOLAM 10MG JERINGAS PRECARGADAS</t>
  </si>
  <si>
    <t>BUSCAPINA 10 MG 60 COMPRIMIDOS</t>
  </si>
  <si>
    <t>BUSCAPINA 20 MG 6 AMPOLLAS 1 ML</t>
  </si>
  <si>
    <t>CAFINITRINA 1 MG  0 COMP SUBLING</t>
  </si>
  <si>
    <t>CAPTOPRIL  25 MG 60 COMP</t>
  </si>
  <si>
    <t>CAPTOPRIL  50 MG 30 COMP</t>
  </si>
  <si>
    <t>COULDINA INSTANT 10 SOBRES EF.</t>
  </si>
  <si>
    <t>DIAZEPAM  10 MG 30 C0MP</t>
  </si>
  <si>
    <t>DIAZEPAM  5 MG 30 COMP</t>
  </si>
  <si>
    <t>DICLOFENACO  50 MG 500 COMP EC</t>
  </si>
  <si>
    <t>DITANRIX/DIFTAVAX VACUNA TETANO DIFTERICA  JERINGA PRECARGADA</t>
  </si>
  <si>
    <t>DOXICICLINA NORMON 100 MG 14 COMP</t>
  </si>
  <si>
    <t>EBASTINA  10 MG 20 COMP EFG</t>
  </si>
  <si>
    <t>EBASTINA  20 MG 20 COMP EFG</t>
  </si>
  <si>
    <t>FLUMAZENILO 0,5 mg 1ML AMPOLLAS</t>
  </si>
  <si>
    <t>FURACIN TOPICO CREMA 30 GR</t>
  </si>
  <si>
    <t>FUROSEMIDA 40MG COMP</t>
  </si>
  <si>
    <t>GLUCAGEN HIPOKIT 1MG</t>
  </si>
  <si>
    <t>GLUCOSAMINA  1500MG 20 30 SOBRES EFG</t>
  </si>
  <si>
    <t xml:space="preserve">HALOPERIDOL 5MG  5AMP 1 ML </t>
  </si>
  <si>
    <t>HALOPERIDOL GOTAS 2MG/ML .ENVASE 15ML</t>
  </si>
  <si>
    <t>HIRUDOID 1% POMADA 40GR</t>
  </si>
  <si>
    <t>IBUPROFENO NORMON 600 MG 500 COMP EC</t>
  </si>
  <si>
    <t>IRUXOL MONO POMADA 30 GR</t>
  </si>
  <si>
    <t>LINITUL 9X15 CM SOBRES UNIDOSIS</t>
  </si>
  <si>
    <t>LOPERAMIDA 2 MG  20 CAPS</t>
  </si>
  <si>
    <t xml:space="preserve">METAMIZOL   575 MG 500 COMP EC </t>
  </si>
  <si>
    <t>METAMIZOL  2 GR 5 AMPOLLAS</t>
  </si>
  <si>
    <t>METOCLOPRAMIDA  10 MG 12 AMP 2ML INYECTABLE</t>
  </si>
  <si>
    <t>METOCLOPRAMIDA  10 MG 30 COMP (PRIMPERAN )</t>
  </si>
  <si>
    <t>OMEPRAZOL  20 MG 28 CAPS EFG</t>
  </si>
  <si>
    <t>OMEPRAZOL  20 MG 504 CAPS EC</t>
  </si>
  <si>
    <t>PARACETAMOL/CODEINA  500/30 MG 20 COMP EFG</t>
  </si>
  <si>
    <t>POLARAMINE 2MG 20 COMP</t>
  </si>
  <si>
    <t>POVIDONA IODADA KERN 50ML</t>
  </si>
  <si>
    <t>PROPANOLOL  10 MG 50 COMP</t>
  </si>
  <si>
    <t xml:space="preserve">RINGER LACTATO 500 ML </t>
  </si>
  <si>
    <t>SILVEDERMA  10 MG/GR CREMA 50 GRAMOS</t>
  </si>
  <si>
    <t>STESOLID 5 MG MICROENEMAS</t>
  </si>
  <si>
    <t>SUERO FISIOLOGICO  250 ML</t>
  </si>
  <si>
    <t>SUERO FISIOLOGICO  500 ML</t>
  </si>
  <si>
    <t>SUERO GLUCOSADO  500 ML</t>
  </si>
  <si>
    <t>SULPIRIDA KERN 50 MG 30 CAPS</t>
  </si>
  <si>
    <t>THROMBOCID 0,1% POMADA 60 GR</t>
  </si>
  <si>
    <t>TULGRASUM 10X10 10 APOSITOS ESTERILES CAJA 10 U.</t>
  </si>
  <si>
    <t>URBASON 20 MG 1 AMP</t>
  </si>
  <si>
    <t>URBASON 250 MG 1 AMP</t>
  </si>
  <si>
    <t>URBASON 40 MG 1 AMP</t>
  </si>
  <si>
    <t>VALIUM 10 MG 6 AMP</t>
  </si>
  <si>
    <t>VAXIGRIP VACUNA GRIPE TETRAVALENTE PRECARGADA 0,5 ML</t>
  </si>
  <si>
    <t>VENTOLIN 0.5 MG / ML SOL INY</t>
  </si>
  <si>
    <t>AAS 500 MG 20 COMP</t>
  </si>
  <si>
    <t>AC ACETIL SALICILICO STADA 100 MG 30 COMP</t>
  </si>
  <si>
    <t>ACECLOFENACO STADA 100 MG 20 COMP</t>
  </si>
  <si>
    <t>AMOXICILINA  1 GR 20 COMP</t>
  </si>
  <si>
    <t>AMOXICILINA  750 MG 20 COMP</t>
  </si>
  <si>
    <t>AMOXICILINA/CLACULANICO  875/125 MG 20 COMP</t>
  </si>
  <si>
    <t>ARGENPAL 50mg BARRITAS CUTANEA 10U.</t>
  </si>
  <si>
    <t>AZITROMICINA  500 MG 3 COMP</t>
  </si>
  <si>
    <t>BETADINE 10 ENV UNIDOSIS 5 ML</t>
  </si>
  <si>
    <t>BETADINE APOSITOS IMPREGNADO 10X10 CM   10UNIDADES</t>
  </si>
  <si>
    <t>BLASTOESTIMULINA POMADA 30 GR</t>
  </si>
  <si>
    <t>BOOSTRIX  VACUNA JGA PRECARGADA DTP</t>
  </si>
  <si>
    <t>CALMATEL SPRAY 100 ML</t>
  </si>
  <si>
    <t>CELESTONE CRONODOSE 1 VIAL 2 ML</t>
  </si>
  <si>
    <t>CICLOBENZAPIRINA HIDROCLORURO  10 MG 30 CAPS (YURELAX)</t>
  </si>
  <si>
    <t>CLOXACILINA 500 MG 20 CAPS</t>
  </si>
  <si>
    <t>COMFEEL PLUS TRANSPARENTE 10X10 3 UNID</t>
  </si>
  <si>
    <t>CONDROSAN 400 MG 60 CAPS</t>
  </si>
  <si>
    <t>DEXKETOPROFENO  25 MG 500 COMP</t>
  </si>
  <si>
    <t xml:space="preserve">DEXKETOPROFENO TROMETAMOL  25MG 20 COMP </t>
  </si>
  <si>
    <t>DICLOFENACO  75 MG 6 AMPOLLAS</t>
  </si>
  <si>
    <t>DICLOFENACO GEL 10MG/ML 60 GR</t>
  </si>
  <si>
    <t>DIPROGENTA CREMA 30 GR</t>
  </si>
  <si>
    <t>DOGMATIL 50MG/ML 12X2ML5,95 INY</t>
  </si>
  <si>
    <t>ELOCOM CREMA  30g</t>
  </si>
  <si>
    <t>ENALAPRIL  5 MG 60 COMP</t>
  </si>
  <si>
    <t>ENGERIX B 20MCG VACUNA HEPATITIS</t>
  </si>
  <si>
    <t>ESOMEPRAZOL  40 MG 14 COMP</t>
  </si>
  <si>
    <t>FASTUM GEL 2,5% 60 GR</t>
  </si>
  <si>
    <t>FENERGAN TOPICO POMADA</t>
  </si>
  <si>
    <t>FISIOFLEX PRO 20 SOBRES</t>
  </si>
  <si>
    <t>FML COLIRIO 1MG/ML</t>
  </si>
  <si>
    <t xml:space="preserve">FOSFOMICINA STADA 3 GR 2 SOBRES </t>
  </si>
  <si>
    <t>FUCIDINE TOPICO CREMA 30 GR</t>
  </si>
  <si>
    <t>GELOCATIL GRIPE 20 COMP</t>
  </si>
  <si>
    <t>HIDROXIL B1 B6 B12 30 COMP</t>
  </si>
  <si>
    <t xml:space="preserve">IBUPROFENO  400 MG 30 COMP </t>
  </si>
  <si>
    <t>IBUPROFENO KERN  MG 40 SOBRES</t>
  </si>
  <si>
    <t>LAMBDALINA 4% CREMA 30 GR</t>
  </si>
  <si>
    <t>LORAZEPAM  1 MG 50 COMP</t>
  </si>
  <si>
    <t>MELOXICAM 15 MG 20 COMP</t>
  </si>
  <si>
    <t>MEPIVACAINA AMP 5ML. 10MG/ML  CAJA 100 AMP.</t>
  </si>
  <si>
    <t>MEPIVACAINA AMP 5ML. 20MG/ML  CAJA 100 AMP.</t>
  </si>
  <si>
    <t>MUPIROCINA  2% POMADA 15 GRS</t>
  </si>
  <si>
    <t>NALOXONA KERN 0,4MG 10 AMPOLLAS</t>
  </si>
  <si>
    <t>NAPROXENO  550 MG 40 COMP EFG</t>
  </si>
  <si>
    <t>OFTALMOWELL COLIRIO 5ML</t>
  </si>
  <si>
    <t>OTIX GOTAS OTICAS</t>
  </si>
  <si>
    <t xml:space="preserve">PARACETAMOL  1 GR 500 COMP </t>
  </si>
  <si>
    <t>PARACETAMOL  1GR 40 COMP EFER</t>
  </si>
  <si>
    <t>PARACETAMOL  1GR 40 COMP EFG</t>
  </si>
  <si>
    <t>PARACETAMOL  650 MG 500 COMP EC</t>
  </si>
  <si>
    <t>POLARAMINE INY 5 MG X1ML</t>
  </si>
  <si>
    <t>POMADA ANTIBIOTICA LIADE 15 GR</t>
  </si>
  <si>
    <t>PREDNISONA 30MG 30 COMP</t>
  </si>
  <si>
    <t>PREDNISONA 5MG 30 COMP</t>
  </si>
  <si>
    <t>PROPANOLOL  40 MG 50 COMP</t>
  </si>
  <si>
    <t>ROBAXISAL COMPUESTO 50 COMP</t>
  </si>
  <si>
    <t xml:space="preserve">SEGURIL 20 MG 5 AMPOLLAS 2 ML </t>
  </si>
  <si>
    <t>TERRAMICINA POMADA OFTALMICA 10G</t>
  </si>
  <si>
    <t>TERRAMICINA POMADA TOPICA 4,7 G</t>
  </si>
  <si>
    <t>TOBRABEX SUSPENSION OFTALMICA 5 ML</t>
  </si>
  <si>
    <t>TRAMADOL 50mg  60 comp.</t>
  </si>
  <si>
    <t>TRANGOREX 150 MG 3ML 6 AMP</t>
  </si>
  <si>
    <t>TRIGON DEPOT 40 MG 5 AMPOLLAS 1 ML</t>
  </si>
  <si>
    <t>VENTOLIN INHALADOR 100MCG/DOSIS 200 DOSIS</t>
  </si>
  <si>
    <t>Importe IVA (estimado 10%)</t>
  </si>
  <si>
    <t>% Beneficio Industrial</t>
  </si>
  <si>
    <t>Los importes de los precios de unidades de certificación incluyen BI y GG, por lo que los totales de estos conceptos están calculados a modo informativo.</t>
  </si>
  <si>
    <t xml:space="preserve">Total Presupuesto ofertado </t>
  </si>
  <si>
    <t>MATERIAL FARMACIA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</si>
</sst>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1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i/>
      <u/>
      <sz val="11"/>
      <color theme="1"/>
      <name val="Aptos Narrow"/>
      <family val="2"/>
      <scheme val="minor"/>
    </font>
    <font>
      <b/>
      <i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i/>
      <sz val="11"/>
      <name val="Aptos Narrow"/>
      <family val="2"/>
      <scheme val="minor"/>
    </font>
    <font>
      <sz val="11"/>
      <name val="Aptos Narrow"/>
      <family val="2"/>
      <scheme val="minor"/>
    </font>
    <font>
      <b/>
      <sz val="9"/>
      <color theme="1"/>
      <name val="Aptos Narrow"/>
      <family val="2"/>
      <scheme val="minor"/>
    </font>
    <font>
      <sz val="11"/>
      <name val="Calibri"/>
      <family val="2"/>
    </font>
    <font>
      <sz val="11"/>
      <color theme="4" tint="-0.249977111117893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theme="3" tint="0.89999084444715716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9">
    <xf numFmtId="0" fontId="0" fillId="0" borderId="0" xfId="0"/>
    <xf numFmtId="4" fontId="4" fillId="4" borderId="7" xfId="0" applyNumberFormat="1" applyFont="1" applyFill="1" applyBorder="1" applyProtection="1">
      <protection hidden="1"/>
    </xf>
    <xf numFmtId="4" fontId="4" fillId="5" borderId="0" xfId="0" applyNumberFormat="1" applyFont="1" applyFill="1" applyProtection="1">
      <protection hidden="1"/>
    </xf>
    <xf numFmtId="4" fontId="4" fillId="0" borderId="0" xfId="0" applyNumberFormat="1" applyFont="1" applyProtection="1">
      <protection hidden="1"/>
    </xf>
    <xf numFmtId="0" fontId="0" fillId="0" borderId="0" xfId="0" applyProtection="1">
      <protection locked="0"/>
    </xf>
    <xf numFmtId="9" fontId="0" fillId="0" borderId="0" xfId="1" applyFont="1" applyProtection="1">
      <protection locked="0"/>
    </xf>
    <xf numFmtId="0" fontId="0" fillId="0" borderId="0" xfId="0" applyProtection="1">
      <protection hidden="1"/>
    </xf>
    <xf numFmtId="0" fontId="2" fillId="2" borderId="0" xfId="0" applyFont="1" applyFill="1" applyAlignment="1" applyProtection="1">
      <alignment horizontal="left" vertical="top"/>
      <protection hidden="1"/>
    </xf>
    <xf numFmtId="4" fontId="0" fillId="0" borderId="0" xfId="0" applyNumberFormat="1" applyProtection="1">
      <protection hidden="1"/>
    </xf>
    <xf numFmtId="2" fontId="0" fillId="0" borderId="0" xfId="0" applyNumberFormat="1" applyProtection="1">
      <protection hidden="1"/>
    </xf>
    <xf numFmtId="164" fontId="0" fillId="0" borderId="0" xfId="0" applyNumberFormat="1" applyProtection="1">
      <protection hidden="1"/>
    </xf>
    <xf numFmtId="49" fontId="3" fillId="3" borderId="1" xfId="0" applyNumberFormat="1" applyFont="1" applyFill="1" applyBorder="1" applyProtection="1">
      <protection hidden="1"/>
    </xf>
    <xf numFmtId="3" fontId="4" fillId="0" borderId="2" xfId="0" applyNumberFormat="1" applyFont="1" applyBorder="1" applyProtection="1">
      <protection hidden="1"/>
    </xf>
    <xf numFmtId="4" fontId="4" fillId="4" borderId="2" xfId="0" applyNumberFormat="1" applyFont="1" applyFill="1" applyBorder="1" applyProtection="1">
      <protection hidden="1"/>
    </xf>
    <xf numFmtId="49" fontId="4" fillId="3" borderId="7" xfId="0" applyNumberFormat="1" applyFont="1" applyFill="1" applyBorder="1" applyProtection="1">
      <protection hidden="1"/>
    </xf>
    <xf numFmtId="4" fontId="3" fillId="3" borderId="3" xfId="0" applyNumberFormat="1" applyFont="1" applyFill="1" applyBorder="1" applyProtection="1">
      <protection hidden="1"/>
    </xf>
    <xf numFmtId="49" fontId="3" fillId="3" borderId="8" xfId="0" applyNumberFormat="1" applyFont="1" applyFill="1" applyBorder="1" applyProtection="1">
      <protection hidden="1"/>
    </xf>
    <xf numFmtId="9" fontId="4" fillId="0" borderId="6" xfId="0" quotePrefix="1" applyNumberFormat="1" applyFont="1" applyBorder="1" applyProtection="1">
      <protection hidden="1"/>
    </xf>
    <xf numFmtId="4" fontId="3" fillId="3" borderId="8" xfId="0" applyNumberFormat="1" applyFont="1" applyFill="1" applyBorder="1" applyProtection="1">
      <protection hidden="1"/>
    </xf>
    <xf numFmtId="2" fontId="4" fillId="4" borderId="6" xfId="0" quotePrefix="1" applyNumberFormat="1" applyFont="1" applyFill="1" applyBorder="1" applyProtection="1">
      <protection hidden="1"/>
    </xf>
    <xf numFmtId="4" fontId="3" fillId="4" borderId="7" xfId="0" applyNumberFormat="1" applyFont="1" applyFill="1" applyBorder="1" applyProtection="1">
      <protection hidden="1"/>
    </xf>
    <xf numFmtId="49" fontId="0" fillId="0" borderId="0" xfId="0" applyNumberFormat="1" applyProtection="1">
      <protection hidden="1"/>
    </xf>
    <xf numFmtId="0" fontId="2" fillId="2" borderId="0" xfId="0" applyFont="1" applyFill="1" applyProtection="1">
      <protection hidden="1"/>
    </xf>
    <xf numFmtId="4" fontId="2" fillId="2" borderId="0" xfId="0" applyNumberFormat="1" applyFont="1" applyFill="1" applyProtection="1">
      <protection hidden="1"/>
    </xf>
    <xf numFmtId="2" fontId="2" fillId="2" borderId="0" xfId="0" applyNumberFormat="1" applyFont="1" applyFill="1" applyProtection="1">
      <protection hidden="1"/>
    </xf>
    <xf numFmtId="49" fontId="4" fillId="0" borderId="0" xfId="0" applyNumberFormat="1" applyFont="1" applyProtection="1">
      <protection hidden="1"/>
    </xf>
    <xf numFmtId="2" fontId="4" fillId="0" borderId="0" xfId="0" applyNumberFormat="1" applyFont="1" applyProtection="1">
      <protection hidden="1"/>
    </xf>
    <xf numFmtId="164" fontId="0" fillId="3" borderId="0" xfId="0" applyNumberFormat="1" applyFill="1" applyProtection="1">
      <protection hidden="1"/>
    </xf>
    <xf numFmtId="4" fontId="4" fillId="3" borderId="0" xfId="0" applyNumberFormat="1" applyFont="1" applyFill="1" applyProtection="1">
      <protection hidden="1"/>
    </xf>
    <xf numFmtId="4" fontId="0" fillId="3" borderId="0" xfId="0" applyNumberFormat="1" applyFill="1" applyProtection="1">
      <protection hidden="1"/>
    </xf>
    <xf numFmtId="1" fontId="0" fillId="0" borderId="0" xfId="0" applyNumberFormat="1" applyProtection="1">
      <protection hidden="1"/>
    </xf>
    <xf numFmtId="4" fontId="0" fillId="3" borderId="10" xfId="0" applyNumberFormat="1" applyFill="1" applyBorder="1" applyProtection="1">
      <protection hidden="1"/>
    </xf>
    <xf numFmtId="0" fontId="6" fillId="6" borderId="6" xfId="0" applyFont="1" applyFill="1" applyBorder="1" applyAlignment="1" applyProtection="1">
      <alignment horizontal="center" vertical="center" wrapText="1"/>
      <protection hidden="1"/>
    </xf>
    <xf numFmtId="9" fontId="6" fillId="6" borderId="11" xfId="1" applyFont="1" applyFill="1" applyBorder="1" applyAlignment="1" applyProtection="1">
      <alignment horizontal="center" vertical="center"/>
      <protection locked="0"/>
    </xf>
    <xf numFmtId="0" fontId="6" fillId="6" borderId="8" xfId="0" applyFont="1" applyFill="1" applyBorder="1" applyAlignment="1" applyProtection="1">
      <alignment horizontal="center" vertical="center"/>
      <protection hidden="1"/>
    </xf>
    <xf numFmtId="0" fontId="6" fillId="6" borderId="11" xfId="0" applyFont="1" applyFill="1" applyBorder="1" applyAlignment="1" applyProtection="1">
      <alignment horizontal="center" vertical="center"/>
      <protection hidden="1"/>
    </xf>
    <xf numFmtId="0" fontId="6" fillId="6" borderId="11" xfId="0" applyFont="1" applyFill="1" applyBorder="1" applyAlignment="1" applyProtection="1">
      <alignment horizontal="center" vertical="center" wrapText="1"/>
      <protection hidden="1"/>
    </xf>
    <xf numFmtId="0" fontId="6" fillId="6" borderId="11" xfId="0" applyFont="1" applyFill="1" applyBorder="1" applyAlignment="1" applyProtection="1">
      <alignment horizontal="center" vertical="center" wrapText="1"/>
      <protection locked="0"/>
    </xf>
    <xf numFmtId="0" fontId="0" fillId="3" borderId="9" xfId="0" applyFill="1" applyBorder="1" applyProtection="1">
      <protection hidden="1"/>
    </xf>
    <xf numFmtId="9" fontId="4" fillId="5" borderId="9" xfId="1" applyFont="1" applyFill="1" applyBorder="1" applyProtection="1">
      <protection locked="0"/>
    </xf>
    <xf numFmtId="9" fontId="4" fillId="5" borderId="10" xfId="1" applyFont="1" applyFill="1" applyBorder="1" applyProtection="1">
      <protection locked="0"/>
    </xf>
    <xf numFmtId="49" fontId="4" fillId="3" borderId="7" xfId="0" applyNumberFormat="1" applyFont="1" applyFill="1" applyBorder="1" applyAlignment="1" applyProtection="1">
      <alignment vertical="center"/>
      <protection hidden="1"/>
    </xf>
    <xf numFmtId="4" fontId="4" fillId="4" borderId="7" xfId="0" applyNumberFormat="1" applyFont="1" applyFill="1" applyBorder="1" applyAlignment="1" applyProtection="1">
      <alignment vertical="center"/>
      <protection hidden="1"/>
    </xf>
    <xf numFmtId="4" fontId="3" fillId="3" borderId="3" xfId="0" applyNumberFormat="1" applyFont="1" applyFill="1" applyBorder="1" applyAlignment="1" applyProtection="1">
      <alignment vertical="center"/>
      <protection hidden="1"/>
    </xf>
    <xf numFmtId="4" fontId="0" fillId="0" borderId="0" xfId="0" applyNumberFormat="1" applyAlignment="1" applyProtection="1">
      <alignment vertical="center"/>
      <protection hidden="1"/>
    </xf>
    <xf numFmtId="0" fontId="0" fillId="0" borderId="0" xfId="0" applyAlignment="1" applyProtection="1">
      <alignment vertical="center"/>
      <protection hidden="1"/>
    </xf>
    <xf numFmtId="49" fontId="4" fillId="0" borderId="0" xfId="0" applyNumberFormat="1" applyFont="1"/>
    <xf numFmtId="49" fontId="8" fillId="0" borderId="0" xfId="0" applyNumberFormat="1" applyFont="1" applyProtection="1">
      <protection hidden="1"/>
    </xf>
    <xf numFmtId="49" fontId="9" fillId="0" borderId="0" xfId="0" applyNumberFormat="1" applyFont="1" applyProtection="1">
      <protection hidden="1"/>
    </xf>
    <xf numFmtId="0" fontId="9" fillId="0" borderId="0" xfId="0" applyFont="1" applyProtection="1">
      <protection hidden="1"/>
    </xf>
    <xf numFmtId="4" fontId="8" fillId="4" borderId="7" xfId="0" applyNumberFormat="1" applyFont="1" applyFill="1" applyBorder="1" applyProtection="1">
      <protection hidden="1"/>
    </xf>
    <xf numFmtId="49" fontId="7" fillId="0" borderId="0" xfId="0" applyNumberFormat="1" applyFont="1" applyAlignment="1" applyProtection="1">
      <alignment horizontal="center"/>
      <protection hidden="1"/>
    </xf>
    <xf numFmtId="0" fontId="10" fillId="0" borderId="0" xfId="0" applyFont="1" applyAlignment="1" applyProtection="1">
      <alignment horizontal="left" vertical="center" wrapText="1"/>
      <protection hidden="1"/>
    </xf>
    <xf numFmtId="4" fontId="4" fillId="5" borderId="10" xfId="0" applyNumberFormat="1" applyFont="1" applyFill="1" applyBorder="1" applyProtection="1">
      <protection locked="0" hidden="1"/>
    </xf>
    <xf numFmtId="0" fontId="4" fillId="0" borderId="10" xfId="0" applyFont="1" applyBorder="1" applyProtection="1">
      <protection hidden="1"/>
    </xf>
    <xf numFmtId="0" fontId="6" fillId="6" borderId="11" xfId="0" applyFont="1" applyFill="1" applyBorder="1" applyAlignment="1" applyProtection="1">
      <alignment horizontal="center" vertical="center"/>
      <protection locked="0"/>
    </xf>
    <xf numFmtId="49" fontId="4" fillId="5" borderId="9" xfId="0" applyNumberFormat="1" applyFont="1" applyFill="1" applyBorder="1" applyProtection="1">
      <protection locked="0"/>
    </xf>
    <xf numFmtId="0" fontId="11" fillId="0" borderId="10" xfId="0" applyFont="1" applyBorder="1" applyAlignment="1">
      <alignment vertical="center" wrapText="1"/>
    </xf>
    <xf numFmtId="0" fontId="12" fillId="0" borderId="10" xfId="0" applyFont="1" applyBorder="1" applyAlignment="1">
      <alignment vertical="center" wrapText="1"/>
    </xf>
    <xf numFmtId="0" fontId="0" fillId="0" borderId="10" xfId="0" applyBorder="1" applyAlignment="1" applyProtection="1">
      <alignment horizontal="center"/>
      <protection hidden="1"/>
    </xf>
    <xf numFmtId="2" fontId="4" fillId="0" borderId="9" xfId="0" applyNumberFormat="1" applyFont="1" applyBorder="1" applyAlignment="1" applyProtection="1">
      <alignment horizontal="center"/>
      <protection hidden="1"/>
    </xf>
    <xf numFmtId="4" fontId="0" fillId="3" borderId="9" xfId="0" applyNumberFormat="1" applyFill="1" applyBorder="1" applyAlignment="1" applyProtection="1">
      <alignment horizontal="center"/>
      <protection hidden="1"/>
    </xf>
    <xf numFmtId="4" fontId="4" fillId="5" borderId="9" xfId="0" applyNumberFormat="1" applyFont="1" applyFill="1" applyBorder="1" applyAlignment="1" applyProtection="1">
      <alignment horizontal="center"/>
      <protection locked="0"/>
    </xf>
    <xf numFmtId="4" fontId="4" fillId="3" borderId="9" xfId="0" applyNumberFormat="1" applyFont="1" applyFill="1" applyBorder="1" applyAlignment="1" applyProtection="1">
      <alignment horizontal="center"/>
      <protection hidden="1"/>
    </xf>
    <xf numFmtId="2" fontId="0" fillId="0" borderId="10" xfId="0" applyNumberFormat="1" applyBorder="1" applyAlignment="1" applyProtection="1">
      <alignment horizontal="center"/>
      <protection hidden="1"/>
    </xf>
    <xf numFmtId="4" fontId="4" fillId="5" borderId="10" xfId="0" applyNumberFormat="1" applyFont="1" applyFill="1" applyBorder="1" applyAlignment="1" applyProtection="1">
      <alignment horizontal="center"/>
      <protection locked="0"/>
    </xf>
    <xf numFmtId="1" fontId="0" fillId="0" borderId="10" xfId="0" applyNumberFormat="1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locked="0"/>
    </xf>
    <xf numFmtId="49" fontId="3" fillId="3" borderId="3" xfId="0" applyNumberFormat="1" applyFont="1" applyFill="1" applyBorder="1"/>
    <xf numFmtId="10" fontId="4" fillId="0" borderId="6" xfId="0" quotePrefix="1" applyNumberFormat="1" applyFont="1" applyBorder="1" applyAlignment="1">
      <alignment vertical="center"/>
    </xf>
    <xf numFmtId="49" fontId="4" fillId="3" borderId="7" xfId="0" applyNumberFormat="1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10" fontId="4" fillId="0" borderId="6" xfId="0" quotePrefix="1" applyNumberFormat="1" applyFont="1" applyBorder="1"/>
    <xf numFmtId="49" fontId="4" fillId="3" borderId="7" xfId="0" applyNumberFormat="1" applyFont="1" applyFill="1" applyBorder="1"/>
    <xf numFmtId="4" fontId="4" fillId="4" borderId="7" xfId="0" applyNumberFormat="1" applyFont="1" applyFill="1" applyBorder="1"/>
    <xf numFmtId="4" fontId="4" fillId="4" borderId="2" xfId="0" applyNumberFormat="1" applyFont="1" applyFill="1" applyBorder="1"/>
    <xf numFmtId="10" fontId="4" fillId="7" borderId="6" xfId="0" quotePrefix="1" applyNumberFormat="1" applyFont="1" applyFill="1" applyBorder="1" applyProtection="1">
      <protection locked="0"/>
    </xf>
    <xf numFmtId="0" fontId="2" fillId="2" borderId="3" xfId="0" applyFont="1" applyFill="1" applyBorder="1" applyAlignment="1" applyProtection="1">
      <alignment horizontal="center" vertical="top"/>
      <protection hidden="1"/>
    </xf>
    <xf numFmtId="0" fontId="2" fillId="2" borderId="5" xfId="0" applyFont="1" applyFill="1" applyBorder="1" applyAlignment="1" applyProtection="1">
      <alignment horizontal="center" vertical="top"/>
      <protection hidden="1"/>
    </xf>
    <xf numFmtId="49" fontId="3" fillId="3" borderId="3" xfId="0" applyNumberFormat="1" applyFont="1" applyFill="1" applyBorder="1" applyAlignment="1" applyProtection="1">
      <alignment horizontal="left" wrapText="1"/>
      <protection hidden="1"/>
    </xf>
    <xf numFmtId="49" fontId="3" fillId="3" borderId="4" xfId="0" applyNumberFormat="1" applyFont="1" applyFill="1" applyBorder="1" applyAlignment="1" applyProtection="1">
      <alignment horizontal="left" wrapText="1"/>
      <protection hidden="1"/>
    </xf>
    <xf numFmtId="49" fontId="3" fillId="3" borderId="5" xfId="0" applyNumberFormat="1" applyFont="1" applyFill="1" applyBorder="1" applyAlignment="1" applyProtection="1">
      <alignment horizontal="left" wrapText="1"/>
      <protection hidden="1"/>
    </xf>
    <xf numFmtId="49" fontId="3" fillId="3" borderId="3" xfId="0" applyNumberFormat="1" applyFont="1" applyFill="1" applyBorder="1" applyAlignment="1" applyProtection="1">
      <alignment horizontal="left"/>
      <protection hidden="1"/>
    </xf>
    <xf numFmtId="49" fontId="3" fillId="3" borderId="4" xfId="0" applyNumberFormat="1" applyFont="1" applyFill="1" applyBorder="1" applyAlignment="1" applyProtection="1">
      <alignment horizontal="left"/>
      <protection hidden="1"/>
    </xf>
    <xf numFmtId="49" fontId="3" fillId="3" borderId="5" xfId="0" applyNumberFormat="1" applyFont="1" applyFill="1" applyBorder="1" applyAlignment="1" applyProtection="1">
      <alignment horizontal="left"/>
      <protection hidden="1"/>
    </xf>
    <xf numFmtId="49" fontId="2" fillId="3" borderId="3" xfId="0" applyNumberFormat="1" applyFont="1" applyFill="1" applyBorder="1" applyAlignment="1" applyProtection="1">
      <alignment horizontal="left"/>
      <protection hidden="1"/>
    </xf>
    <xf numFmtId="49" fontId="2" fillId="3" borderId="4" xfId="0" applyNumberFormat="1" applyFont="1" applyFill="1" applyBorder="1" applyAlignment="1" applyProtection="1">
      <alignment horizontal="left"/>
      <protection hidden="1"/>
    </xf>
    <xf numFmtId="49" fontId="2" fillId="3" borderId="5" xfId="0" applyNumberFormat="1" applyFont="1" applyFill="1" applyBorder="1" applyAlignment="1" applyProtection="1">
      <alignment horizontal="left"/>
      <protection hidden="1"/>
    </xf>
    <xf numFmtId="0" fontId="7" fillId="0" borderId="12" xfId="0" applyFont="1" applyBorder="1" applyAlignment="1">
      <alignment horizontal="center" vertic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9</xdr:col>
      <xdr:colOff>175262</xdr:colOff>
      <xdr:row>3</xdr:row>
      <xdr:rowOff>178251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8DDEB625-3A26-4289-B45D-5B10719AB5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61421" y="60960"/>
          <a:ext cx="1112520" cy="66593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0929F2-41DA-44A5-923F-0AD2117CC0E1}">
  <dimension ref="A1:I150"/>
  <sheetViews>
    <sheetView tabSelected="1" topLeftCell="B1" zoomScaleNormal="100" workbookViewId="0">
      <selection activeCell="F4" sqref="F4:F5"/>
    </sheetView>
  </sheetViews>
  <sheetFormatPr baseColWidth="10" defaultColWidth="11.5546875" defaultRowHeight="14.4" x14ac:dyDescent="0.3"/>
  <cols>
    <col min="1" max="1" width="34.33203125" style="6" customWidth="1"/>
    <col min="2" max="2" width="16" style="6" bestFit="1" customWidth="1"/>
    <col min="3" max="3" width="60.6640625" style="6" bestFit="1" customWidth="1"/>
    <col min="4" max="4" width="15.6640625" style="6" bestFit="1" customWidth="1"/>
    <col min="5" max="5" width="29.88671875" style="6" bestFit="1" customWidth="1"/>
    <col min="6" max="6" width="17.6640625" style="9" bestFit="1" customWidth="1"/>
    <col min="7" max="7" width="21.33203125" style="6" bestFit="1" customWidth="1"/>
    <col min="8" max="8" width="19.44140625" style="6" bestFit="1" customWidth="1"/>
    <col min="9" max="9" width="15.44140625" style="6" bestFit="1" customWidth="1"/>
    <col min="10" max="16384" width="11.5546875" style="6"/>
  </cols>
  <sheetData>
    <row r="1" spans="1:9" ht="15" thickBot="1" x14ac:dyDescent="0.35">
      <c r="D1" s="7" t="s">
        <v>0</v>
      </c>
      <c r="E1" s="8"/>
      <c r="G1" s="10"/>
      <c r="H1" s="7" t="s">
        <v>1</v>
      </c>
      <c r="I1" s="8"/>
    </row>
    <row r="2" spans="1:9" ht="15" thickBot="1" x14ac:dyDescent="0.35">
      <c r="A2" s="11" t="s">
        <v>2</v>
      </c>
      <c r="B2" s="12">
        <v>1</v>
      </c>
      <c r="E2" s="8"/>
      <c r="G2" s="10"/>
      <c r="I2" s="8"/>
    </row>
    <row r="3" spans="1:9" ht="15" thickBot="1" x14ac:dyDescent="0.35">
      <c r="A3" s="79" t="s">
        <v>3</v>
      </c>
      <c r="B3" s="80"/>
      <c r="C3" s="81"/>
      <c r="D3" s="75">
        <f>ROUND(D6-D5-D4,2)</f>
        <v>44763.94</v>
      </c>
      <c r="E3" s="79" t="s">
        <v>317</v>
      </c>
      <c r="F3" s="80"/>
      <c r="G3" s="81"/>
      <c r="H3" s="13">
        <f>ROUND(H6-H5-H4,2)</f>
        <v>0</v>
      </c>
      <c r="I3" s="8"/>
    </row>
    <row r="4" spans="1:9" s="45" customFormat="1" ht="15" thickBot="1" x14ac:dyDescent="0.35">
      <c r="A4" s="68" t="s">
        <v>315</v>
      </c>
      <c r="B4" s="69">
        <v>0.06</v>
      </c>
      <c r="C4" s="70" t="s">
        <v>4</v>
      </c>
      <c r="D4" s="71">
        <f>ROUND((D6/(1+B5+B4))*B4,2)</f>
        <v>2685.84</v>
      </c>
      <c r="E4" s="43" t="s">
        <v>5</v>
      </c>
      <c r="F4" s="76"/>
      <c r="G4" s="41" t="s">
        <v>4</v>
      </c>
      <c r="H4" s="42">
        <f>ROUND((H6/(1+F5+F4))*F4,2)</f>
        <v>0</v>
      </c>
      <c r="I4" s="44"/>
    </row>
    <row r="5" spans="1:9" ht="15" thickBot="1" x14ac:dyDescent="0.35">
      <c r="A5" s="68" t="s">
        <v>6</v>
      </c>
      <c r="B5" s="72">
        <v>0.09</v>
      </c>
      <c r="C5" s="73" t="s">
        <v>7</v>
      </c>
      <c r="D5" s="74">
        <f>ROUND((D6/(1+B4+B5))*B5,2)</f>
        <v>4028.75</v>
      </c>
      <c r="E5" s="15" t="s">
        <v>8</v>
      </c>
      <c r="F5" s="76"/>
      <c r="G5" s="14" t="s">
        <v>7</v>
      </c>
      <c r="H5" s="1">
        <f>ROUND((H6/(1+F5+F4))*F5,2)</f>
        <v>0</v>
      </c>
      <c r="I5" s="8"/>
    </row>
    <row r="6" spans="1:9" ht="15" thickBot="1" x14ac:dyDescent="0.35">
      <c r="A6" s="82" t="s">
        <v>9</v>
      </c>
      <c r="B6" s="83"/>
      <c r="C6" s="84"/>
      <c r="D6" s="1">
        <v>51478.53</v>
      </c>
      <c r="E6" s="82" t="s">
        <v>10</v>
      </c>
      <c r="F6" s="83"/>
      <c r="G6" s="84"/>
      <c r="H6" s="1">
        <f>SUM(I:I)</f>
        <v>0</v>
      </c>
      <c r="I6" s="8"/>
    </row>
    <row r="7" spans="1:9" ht="15" thickBot="1" x14ac:dyDescent="0.35">
      <c r="A7" s="16" t="s">
        <v>11</v>
      </c>
      <c r="B7" s="17" t="s">
        <v>180</v>
      </c>
      <c r="C7" s="14" t="s">
        <v>314</v>
      </c>
      <c r="D7" s="50">
        <v>5147.8500000000004</v>
      </c>
      <c r="E7" s="18" t="s">
        <v>43</v>
      </c>
      <c r="F7" s="19"/>
      <c r="G7" s="14" t="s">
        <v>12</v>
      </c>
      <c r="H7" s="1">
        <f>SUM('Oferta económica'!J:J)</f>
        <v>0</v>
      </c>
      <c r="I7" s="8"/>
    </row>
    <row r="8" spans="1:9" ht="15" thickBot="1" x14ac:dyDescent="0.35">
      <c r="A8" s="85" t="s">
        <v>13</v>
      </c>
      <c r="B8" s="86"/>
      <c r="C8" s="87"/>
      <c r="D8" s="20">
        <f>SUM(D6:D7)</f>
        <v>56626.38</v>
      </c>
      <c r="E8" s="85" t="s">
        <v>14</v>
      </c>
      <c r="F8" s="86"/>
      <c r="G8" s="87"/>
      <c r="H8" s="20">
        <f>SUM(H6:H7)</f>
        <v>0</v>
      </c>
      <c r="I8" s="8"/>
    </row>
    <row r="9" spans="1:9" ht="27.6" customHeight="1" thickBot="1" x14ac:dyDescent="0.35">
      <c r="A9" s="88" t="s">
        <v>316</v>
      </c>
      <c r="B9" s="88"/>
      <c r="C9" s="88"/>
      <c r="D9" s="88"/>
      <c r="E9" s="88"/>
      <c r="F9" s="88"/>
      <c r="G9" s="88"/>
      <c r="H9" s="88"/>
    </row>
    <row r="10" spans="1:9" ht="15" thickBot="1" x14ac:dyDescent="0.35">
      <c r="A10" s="21"/>
      <c r="E10" s="8"/>
      <c r="F10" s="77" t="s">
        <v>15</v>
      </c>
      <c r="G10" s="78"/>
      <c r="H10" s="77" t="s">
        <v>16</v>
      </c>
      <c r="I10" s="78"/>
    </row>
    <row r="11" spans="1:9" x14ac:dyDescent="0.3">
      <c r="A11" s="22" t="s">
        <v>17</v>
      </c>
      <c r="B11" s="22" t="s">
        <v>18</v>
      </c>
      <c r="C11" s="22" t="s">
        <v>19</v>
      </c>
      <c r="D11" s="22" t="s">
        <v>20</v>
      </c>
      <c r="E11" s="23" t="s">
        <v>21</v>
      </c>
      <c r="F11" s="24" t="s">
        <v>22</v>
      </c>
      <c r="G11" s="22" t="s">
        <v>23</v>
      </c>
      <c r="H11" s="22" t="s">
        <v>24</v>
      </c>
      <c r="I11" s="22" t="s">
        <v>25</v>
      </c>
    </row>
    <row r="12" spans="1:9" x14ac:dyDescent="0.3">
      <c r="A12" s="25" t="s">
        <v>26</v>
      </c>
      <c r="B12" s="25" t="s">
        <v>31</v>
      </c>
      <c r="C12" s="47" t="s">
        <v>318</v>
      </c>
      <c r="D12" s="25"/>
      <c r="E12" s="3"/>
      <c r="F12" s="26"/>
      <c r="G12" s="27"/>
      <c r="H12" s="2"/>
      <c r="I12" s="28"/>
    </row>
    <row r="13" spans="1:9" x14ac:dyDescent="0.3">
      <c r="A13" s="25" t="s">
        <v>27</v>
      </c>
      <c r="B13" s="25" t="s">
        <v>32</v>
      </c>
      <c r="C13" s="47" t="s">
        <v>33</v>
      </c>
      <c r="D13" s="25"/>
      <c r="E13" s="3"/>
      <c r="F13" s="26"/>
      <c r="G13" s="27"/>
      <c r="H13" s="2"/>
      <c r="I13" s="28"/>
    </row>
    <row r="14" spans="1:9" x14ac:dyDescent="0.3">
      <c r="A14" s="25" t="s">
        <v>27</v>
      </c>
      <c r="B14" s="46" t="s">
        <v>44</v>
      </c>
      <c r="C14" s="48" t="s">
        <v>185</v>
      </c>
      <c r="D14" s="25" t="s">
        <v>28</v>
      </c>
      <c r="E14" s="6">
        <v>80</v>
      </c>
      <c r="F14" s="26">
        <v>4.58</v>
      </c>
      <c r="G14" s="29">
        <f>ROUND(E14*F14,2)</f>
        <v>366.4</v>
      </c>
      <c r="H14" s="2">
        <f>_xlfn.XLOOKUP(B14,'Oferta económica'!A:A,'Oferta económica'!G:G)</f>
        <v>0</v>
      </c>
      <c r="I14" s="28">
        <f>ROUND(E14*H14,2)</f>
        <v>0</v>
      </c>
    </row>
    <row r="15" spans="1:9" x14ac:dyDescent="0.3">
      <c r="A15" s="25" t="s">
        <v>27</v>
      </c>
      <c r="B15" s="46" t="s">
        <v>45</v>
      </c>
      <c r="C15" s="48" t="s">
        <v>186</v>
      </c>
      <c r="D15" s="25" t="s">
        <v>28</v>
      </c>
      <c r="E15" s="6">
        <v>6</v>
      </c>
      <c r="F15" s="9">
        <v>4.09</v>
      </c>
      <c r="G15" s="29">
        <f t="shared" ref="G15:G79" si="0">ROUND(E15*F15,2)</f>
        <v>24.54</v>
      </c>
      <c r="H15" s="2">
        <f>_xlfn.XLOOKUP(B15,'Oferta económica'!A:A,'Oferta económica'!G:G)</f>
        <v>0</v>
      </c>
      <c r="I15" s="28">
        <f>ROUND(E15*H15,2)</f>
        <v>0</v>
      </c>
    </row>
    <row r="16" spans="1:9" x14ac:dyDescent="0.3">
      <c r="A16" s="25" t="s">
        <v>27</v>
      </c>
      <c r="B16" s="46" t="s">
        <v>46</v>
      </c>
      <c r="C16" s="48" t="s">
        <v>187</v>
      </c>
      <c r="D16" s="25" t="s">
        <v>28</v>
      </c>
      <c r="E16" s="30">
        <v>16</v>
      </c>
      <c r="F16" s="9">
        <v>4.71</v>
      </c>
      <c r="G16" s="29">
        <f t="shared" si="0"/>
        <v>75.36</v>
      </c>
      <c r="H16" s="2">
        <f>_xlfn.XLOOKUP(B16,'Oferta económica'!A:A,'Oferta económica'!G:G)</f>
        <v>0</v>
      </c>
      <c r="I16" s="28">
        <f t="shared" ref="I16:I76" si="1">ROUND(E16*H16,2)</f>
        <v>0</v>
      </c>
    </row>
    <row r="17" spans="1:9" x14ac:dyDescent="0.3">
      <c r="A17" s="25" t="s">
        <v>27</v>
      </c>
      <c r="B17" s="46" t="s">
        <v>47</v>
      </c>
      <c r="C17" s="48" t="s">
        <v>188</v>
      </c>
      <c r="D17" s="25" t="s">
        <v>28</v>
      </c>
      <c r="E17" s="30">
        <v>50</v>
      </c>
      <c r="F17" s="9">
        <v>10.82</v>
      </c>
      <c r="G17" s="29">
        <f t="shared" si="0"/>
        <v>541</v>
      </c>
      <c r="H17" s="2">
        <f>_xlfn.XLOOKUP(B17,'Oferta económica'!A:A,'Oferta económica'!G:G)</f>
        <v>0</v>
      </c>
      <c r="I17" s="28">
        <f t="shared" si="1"/>
        <v>0</v>
      </c>
    </row>
    <row r="18" spans="1:9" x14ac:dyDescent="0.3">
      <c r="A18" s="25" t="s">
        <v>27</v>
      </c>
      <c r="B18" s="46" t="s">
        <v>48</v>
      </c>
      <c r="C18" s="48" t="s">
        <v>189</v>
      </c>
      <c r="D18" s="25" t="s">
        <v>28</v>
      </c>
      <c r="E18" s="30">
        <v>100</v>
      </c>
      <c r="F18" s="9">
        <v>3.25</v>
      </c>
      <c r="G18" s="29">
        <f t="shared" si="0"/>
        <v>325</v>
      </c>
      <c r="H18" s="2">
        <f>_xlfn.XLOOKUP(B18,'Oferta económica'!A:A,'Oferta económica'!G:G)</f>
        <v>0</v>
      </c>
      <c r="I18" s="28">
        <f t="shared" si="1"/>
        <v>0</v>
      </c>
    </row>
    <row r="19" spans="1:9" x14ac:dyDescent="0.3">
      <c r="A19" s="25" t="s">
        <v>27</v>
      </c>
      <c r="B19" s="46" t="s">
        <v>49</v>
      </c>
      <c r="C19" s="48" t="s">
        <v>190</v>
      </c>
      <c r="D19" s="25" t="s">
        <v>28</v>
      </c>
      <c r="E19" s="30">
        <v>5</v>
      </c>
      <c r="F19" s="9">
        <v>11.64</v>
      </c>
      <c r="G19" s="29">
        <f t="shared" si="0"/>
        <v>58.2</v>
      </c>
      <c r="H19" s="2">
        <f>_xlfn.XLOOKUP(B19,'Oferta económica'!A:A,'Oferta económica'!G:G)</f>
        <v>0</v>
      </c>
      <c r="I19" s="28">
        <f t="shared" si="1"/>
        <v>0</v>
      </c>
    </row>
    <row r="20" spans="1:9" x14ac:dyDescent="0.3">
      <c r="A20" s="25" t="s">
        <v>27</v>
      </c>
      <c r="B20" s="46" t="s">
        <v>50</v>
      </c>
      <c r="C20" s="48" t="s">
        <v>191</v>
      </c>
      <c r="D20" s="25" t="s">
        <v>28</v>
      </c>
      <c r="E20" s="30">
        <v>5</v>
      </c>
      <c r="F20" s="9">
        <v>9.89</v>
      </c>
      <c r="G20" s="29">
        <f t="shared" si="0"/>
        <v>49.45</v>
      </c>
      <c r="H20" s="2">
        <f>_xlfn.XLOOKUP(B20,'Oferta económica'!A:A,'Oferta económica'!G:G)</f>
        <v>0</v>
      </c>
      <c r="I20" s="28">
        <f t="shared" si="1"/>
        <v>0</v>
      </c>
    </row>
    <row r="21" spans="1:9" x14ac:dyDescent="0.3">
      <c r="A21" s="25" t="s">
        <v>27</v>
      </c>
      <c r="B21" s="46" t="s">
        <v>51</v>
      </c>
      <c r="C21" s="48" t="s">
        <v>192</v>
      </c>
      <c r="D21" s="25" t="s">
        <v>28</v>
      </c>
      <c r="E21" s="30">
        <v>8</v>
      </c>
      <c r="F21" s="9">
        <v>1.68</v>
      </c>
      <c r="G21" s="29">
        <f t="shared" si="0"/>
        <v>13.44</v>
      </c>
      <c r="H21" s="2">
        <f>_xlfn.XLOOKUP(B21,'Oferta económica'!A:A,'Oferta económica'!G:G)</f>
        <v>0</v>
      </c>
      <c r="I21" s="28">
        <f t="shared" si="1"/>
        <v>0</v>
      </c>
    </row>
    <row r="22" spans="1:9" x14ac:dyDescent="0.3">
      <c r="A22" s="25" t="s">
        <v>27</v>
      </c>
      <c r="B22" s="46" t="s">
        <v>52</v>
      </c>
      <c r="C22" s="48" t="s">
        <v>193</v>
      </c>
      <c r="D22" s="25" t="s">
        <v>28</v>
      </c>
      <c r="E22" s="30">
        <v>8</v>
      </c>
      <c r="F22" s="9">
        <v>2.15</v>
      </c>
      <c r="G22" s="29">
        <f t="shared" si="0"/>
        <v>17.2</v>
      </c>
      <c r="H22" s="2">
        <f>_xlfn.XLOOKUP(B22,'Oferta económica'!A:A,'Oferta económica'!G:G)</f>
        <v>0</v>
      </c>
      <c r="I22" s="28">
        <f t="shared" si="1"/>
        <v>0</v>
      </c>
    </row>
    <row r="23" spans="1:9" x14ac:dyDescent="0.3">
      <c r="A23" s="25" t="s">
        <v>27</v>
      </c>
      <c r="B23" s="46" t="s">
        <v>53</v>
      </c>
      <c r="C23" s="48" t="s">
        <v>194</v>
      </c>
      <c r="D23" s="25" t="s">
        <v>28</v>
      </c>
      <c r="E23" s="30">
        <v>6</v>
      </c>
      <c r="F23" s="9">
        <v>2.5499999999999998</v>
      </c>
      <c r="G23" s="29">
        <f t="shared" si="0"/>
        <v>15.3</v>
      </c>
      <c r="H23" s="2">
        <f>_xlfn.XLOOKUP(B23,'Oferta económica'!A:A,'Oferta económica'!G:G)</f>
        <v>0</v>
      </c>
      <c r="I23" s="28">
        <f t="shared" si="1"/>
        <v>0</v>
      </c>
    </row>
    <row r="24" spans="1:9" x14ac:dyDescent="0.3">
      <c r="A24" s="25" t="s">
        <v>27</v>
      </c>
      <c r="B24" s="46" t="s">
        <v>54</v>
      </c>
      <c r="C24" s="48" t="s">
        <v>195</v>
      </c>
      <c r="D24" s="25" t="s">
        <v>28</v>
      </c>
      <c r="E24" s="30">
        <v>100</v>
      </c>
      <c r="F24" s="9">
        <v>5.94</v>
      </c>
      <c r="G24" s="29">
        <f t="shared" si="0"/>
        <v>594</v>
      </c>
      <c r="H24" s="2">
        <f>_xlfn.XLOOKUP(B24,'Oferta económica'!A:A,'Oferta económica'!G:G)</f>
        <v>0</v>
      </c>
      <c r="I24" s="28">
        <f t="shared" si="1"/>
        <v>0</v>
      </c>
    </row>
    <row r="25" spans="1:9" x14ac:dyDescent="0.3">
      <c r="A25" s="25" t="s">
        <v>27</v>
      </c>
      <c r="B25" s="46" t="s">
        <v>55</v>
      </c>
      <c r="C25" s="48" t="s">
        <v>196</v>
      </c>
      <c r="D25" s="25" t="s">
        <v>28</v>
      </c>
      <c r="E25" s="30">
        <v>20</v>
      </c>
      <c r="F25" s="9">
        <v>1.1100000000000001</v>
      </c>
      <c r="G25" s="29">
        <f t="shared" si="0"/>
        <v>22.2</v>
      </c>
      <c r="H25" s="2">
        <f>_xlfn.XLOOKUP(B25,'Oferta económica'!A:A,'Oferta económica'!G:G)</f>
        <v>0</v>
      </c>
      <c r="I25" s="28">
        <f t="shared" si="1"/>
        <v>0</v>
      </c>
    </row>
    <row r="26" spans="1:9" x14ac:dyDescent="0.3">
      <c r="A26" s="25" t="s">
        <v>27</v>
      </c>
      <c r="B26" s="46" t="s">
        <v>56</v>
      </c>
      <c r="C26" s="49" t="s">
        <v>197</v>
      </c>
      <c r="D26" s="25" t="s">
        <v>28</v>
      </c>
      <c r="E26" s="6">
        <v>4</v>
      </c>
      <c r="F26" s="9">
        <v>87.02</v>
      </c>
      <c r="G26" s="29">
        <f t="shared" si="0"/>
        <v>348.08</v>
      </c>
      <c r="H26" s="2">
        <f>_xlfn.XLOOKUP(B26,'Oferta económica'!A:A,'Oferta económica'!G:G)</f>
        <v>0</v>
      </c>
      <c r="I26" s="28">
        <f t="shared" si="1"/>
        <v>0</v>
      </c>
    </row>
    <row r="27" spans="1:9" x14ac:dyDescent="0.3">
      <c r="A27" s="25" t="s">
        <v>27</v>
      </c>
      <c r="B27" s="46" t="s">
        <v>57</v>
      </c>
      <c r="C27" s="49" t="s">
        <v>198</v>
      </c>
      <c r="D27" s="25" t="s">
        <v>28</v>
      </c>
      <c r="E27" s="6">
        <v>30</v>
      </c>
      <c r="F27" s="9">
        <v>5.65</v>
      </c>
      <c r="G27" s="29">
        <f t="shared" si="0"/>
        <v>169.5</v>
      </c>
      <c r="H27" s="2">
        <f>_xlfn.XLOOKUP(B27,'Oferta económica'!A:A,'Oferta económica'!G:G)</f>
        <v>0</v>
      </c>
      <c r="I27" s="28">
        <f t="shared" si="1"/>
        <v>0</v>
      </c>
    </row>
    <row r="28" spans="1:9" x14ac:dyDescent="0.3">
      <c r="A28" s="25" t="s">
        <v>27</v>
      </c>
      <c r="B28" s="46" t="s">
        <v>58</v>
      </c>
      <c r="C28" s="49" t="s">
        <v>199</v>
      </c>
      <c r="D28" s="25" t="s">
        <v>28</v>
      </c>
      <c r="E28" s="6">
        <v>6</v>
      </c>
      <c r="F28" s="9">
        <v>4.01</v>
      </c>
      <c r="G28" s="29">
        <f t="shared" si="0"/>
        <v>24.06</v>
      </c>
      <c r="H28" s="2">
        <f>_xlfn.XLOOKUP(B28,'Oferta económica'!A:A,'Oferta económica'!G:G)</f>
        <v>0</v>
      </c>
      <c r="I28" s="28">
        <f t="shared" si="1"/>
        <v>0</v>
      </c>
    </row>
    <row r="29" spans="1:9" x14ac:dyDescent="0.3">
      <c r="A29" s="25" t="s">
        <v>27</v>
      </c>
      <c r="B29" s="46" t="s">
        <v>59</v>
      </c>
      <c r="C29" s="49" t="s">
        <v>200</v>
      </c>
      <c r="D29" s="25" t="s">
        <v>28</v>
      </c>
      <c r="E29" s="6">
        <v>12</v>
      </c>
      <c r="F29" s="9">
        <v>3.15</v>
      </c>
      <c r="G29" s="29">
        <f t="shared" si="0"/>
        <v>37.799999999999997</v>
      </c>
      <c r="H29" s="2">
        <f>_xlfn.XLOOKUP(B29,'Oferta económica'!A:A,'Oferta económica'!G:G)</f>
        <v>0</v>
      </c>
      <c r="I29" s="28">
        <f t="shared" si="1"/>
        <v>0</v>
      </c>
    </row>
    <row r="30" spans="1:9" x14ac:dyDescent="0.3">
      <c r="A30" s="25" t="s">
        <v>27</v>
      </c>
      <c r="B30" s="46" t="s">
        <v>60</v>
      </c>
      <c r="C30" s="49" t="s">
        <v>201</v>
      </c>
      <c r="D30" s="25" t="s">
        <v>28</v>
      </c>
      <c r="E30" s="6">
        <v>20</v>
      </c>
      <c r="F30" s="9">
        <v>3.6</v>
      </c>
      <c r="G30" s="29">
        <f t="shared" si="0"/>
        <v>72</v>
      </c>
      <c r="H30" s="2">
        <f>_xlfn.XLOOKUP(B30,'Oferta económica'!A:A,'Oferta económica'!G:G)</f>
        <v>0</v>
      </c>
      <c r="I30" s="28">
        <f t="shared" si="1"/>
        <v>0</v>
      </c>
    </row>
    <row r="31" spans="1:9" x14ac:dyDescent="0.3">
      <c r="A31" s="25" t="s">
        <v>27</v>
      </c>
      <c r="B31" s="46" t="s">
        <v>61</v>
      </c>
      <c r="C31" s="49" t="s">
        <v>202</v>
      </c>
      <c r="D31" s="25" t="s">
        <v>28</v>
      </c>
      <c r="E31" s="6">
        <v>30</v>
      </c>
      <c r="F31" s="9">
        <v>3.6</v>
      </c>
      <c r="G31" s="29">
        <f t="shared" si="0"/>
        <v>108</v>
      </c>
      <c r="H31" s="2">
        <f>_xlfn.XLOOKUP(B31,'Oferta económica'!A:A,'Oferta económica'!G:G)</f>
        <v>0</v>
      </c>
      <c r="I31" s="28">
        <f t="shared" si="1"/>
        <v>0</v>
      </c>
    </row>
    <row r="32" spans="1:9" x14ac:dyDescent="0.3">
      <c r="A32" s="25" t="s">
        <v>27</v>
      </c>
      <c r="B32" s="46" t="s">
        <v>62</v>
      </c>
      <c r="C32" s="49" t="s">
        <v>203</v>
      </c>
      <c r="D32" s="25" t="s">
        <v>28</v>
      </c>
      <c r="E32" s="6">
        <v>100</v>
      </c>
      <c r="F32" s="9">
        <v>9.5500000000000007</v>
      </c>
      <c r="G32" s="29">
        <f t="shared" si="0"/>
        <v>955</v>
      </c>
      <c r="H32" s="2">
        <f>_xlfn.XLOOKUP(B32,'Oferta económica'!A:A,'Oferta económica'!G:G)</f>
        <v>0</v>
      </c>
      <c r="I32" s="28">
        <f t="shared" si="1"/>
        <v>0</v>
      </c>
    </row>
    <row r="33" spans="1:9" x14ac:dyDescent="0.3">
      <c r="A33" s="25" t="s">
        <v>27</v>
      </c>
      <c r="B33" s="46" t="s">
        <v>63</v>
      </c>
      <c r="C33" s="49" t="s">
        <v>204</v>
      </c>
      <c r="D33" s="25" t="s">
        <v>28</v>
      </c>
      <c r="E33" s="6">
        <v>20</v>
      </c>
      <c r="F33" s="9">
        <v>1.96</v>
      </c>
      <c r="G33" s="29">
        <f t="shared" si="0"/>
        <v>39.200000000000003</v>
      </c>
      <c r="H33" s="2">
        <f>_xlfn.XLOOKUP(B33,'Oferta económica'!A:A,'Oferta económica'!G:G)</f>
        <v>0</v>
      </c>
      <c r="I33" s="28">
        <f t="shared" si="1"/>
        <v>0</v>
      </c>
    </row>
    <row r="34" spans="1:9" x14ac:dyDescent="0.3">
      <c r="A34" s="25" t="s">
        <v>27</v>
      </c>
      <c r="B34" s="46" t="s">
        <v>64</v>
      </c>
      <c r="C34" s="49" t="s">
        <v>205</v>
      </c>
      <c r="D34" s="25" t="s">
        <v>28</v>
      </c>
      <c r="E34" s="6">
        <v>20</v>
      </c>
      <c r="F34" s="9">
        <v>1.53</v>
      </c>
      <c r="G34" s="29">
        <f t="shared" si="0"/>
        <v>30.6</v>
      </c>
      <c r="H34" s="2">
        <f>_xlfn.XLOOKUP(B34,'Oferta económica'!A:A,'Oferta económica'!G:G)</f>
        <v>0</v>
      </c>
      <c r="I34" s="28">
        <f t="shared" si="1"/>
        <v>0</v>
      </c>
    </row>
    <row r="35" spans="1:9" x14ac:dyDescent="0.3">
      <c r="A35" s="25" t="s">
        <v>27</v>
      </c>
      <c r="B35" s="46" t="s">
        <v>65</v>
      </c>
      <c r="C35" s="49" t="s">
        <v>206</v>
      </c>
      <c r="D35" s="25" t="s">
        <v>28</v>
      </c>
      <c r="E35" s="6">
        <v>20</v>
      </c>
      <c r="F35" s="9">
        <v>19.600000000000001</v>
      </c>
      <c r="G35" s="29">
        <f t="shared" si="0"/>
        <v>392</v>
      </c>
      <c r="H35" s="2">
        <f>_xlfn.XLOOKUP(B35,'Oferta económica'!A:A,'Oferta económica'!G:G)</f>
        <v>0</v>
      </c>
      <c r="I35" s="28">
        <f t="shared" si="1"/>
        <v>0</v>
      </c>
    </row>
    <row r="36" spans="1:9" x14ac:dyDescent="0.3">
      <c r="A36" s="25" t="s">
        <v>27</v>
      </c>
      <c r="B36" s="46" t="s">
        <v>66</v>
      </c>
      <c r="C36" s="49" t="s">
        <v>207</v>
      </c>
      <c r="D36" s="25" t="s">
        <v>28</v>
      </c>
      <c r="E36" s="6">
        <v>50</v>
      </c>
      <c r="F36" s="9">
        <v>8.9</v>
      </c>
      <c r="G36" s="29">
        <f t="shared" si="0"/>
        <v>445</v>
      </c>
      <c r="H36" s="2">
        <f>_xlfn.XLOOKUP(B36,'Oferta económica'!A:A,'Oferta económica'!G:G)</f>
        <v>0</v>
      </c>
      <c r="I36" s="28">
        <f t="shared" si="1"/>
        <v>0</v>
      </c>
    </row>
    <row r="37" spans="1:9" x14ac:dyDescent="0.3">
      <c r="A37" s="25" t="s">
        <v>27</v>
      </c>
      <c r="B37" s="46" t="s">
        <v>67</v>
      </c>
      <c r="C37" s="49" t="s">
        <v>208</v>
      </c>
      <c r="D37" s="25" t="s">
        <v>28</v>
      </c>
      <c r="E37" s="6">
        <v>20</v>
      </c>
      <c r="F37" s="9">
        <v>2.5499999999999998</v>
      </c>
      <c r="G37" s="29">
        <f t="shared" si="0"/>
        <v>51</v>
      </c>
      <c r="H37" s="2">
        <f>_xlfn.XLOOKUP(B37,'Oferta económica'!A:A,'Oferta económica'!G:G)</f>
        <v>0</v>
      </c>
      <c r="I37" s="28">
        <f t="shared" si="1"/>
        <v>0</v>
      </c>
    </row>
    <row r="38" spans="1:9" x14ac:dyDescent="0.3">
      <c r="A38" s="25" t="s">
        <v>27</v>
      </c>
      <c r="B38" s="46" t="s">
        <v>68</v>
      </c>
      <c r="C38" s="49" t="s">
        <v>209</v>
      </c>
      <c r="D38" s="25" t="s">
        <v>28</v>
      </c>
      <c r="E38" s="6">
        <v>50</v>
      </c>
      <c r="F38" s="9">
        <v>4.49</v>
      </c>
      <c r="G38" s="29">
        <f t="shared" si="0"/>
        <v>224.5</v>
      </c>
      <c r="H38" s="2">
        <f>_xlfn.XLOOKUP(B38,'Oferta económica'!A:A,'Oferta económica'!G:G)</f>
        <v>0</v>
      </c>
      <c r="I38" s="28">
        <f t="shared" si="1"/>
        <v>0</v>
      </c>
    </row>
    <row r="39" spans="1:9" x14ac:dyDescent="0.3">
      <c r="A39" s="25" t="s">
        <v>27</v>
      </c>
      <c r="B39" s="46" t="s">
        <v>69</v>
      </c>
      <c r="C39" s="49" t="s">
        <v>210</v>
      </c>
      <c r="D39" s="25" t="s">
        <v>28</v>
      </c>
      <c r="E39" s="6">
        <v>50</v>
      </c>
      <c r="F39" s="9">
        <v>8.9700000000000006</v>
      </c>
      <c r="G39" s="29">
        <f t="shared" si="0"/>
        <v>448.5</v>
      </c>
      <c r="H39" s="2">
        <f>_xlfn.XLOOKUP(B39,'Oferta económica'!A:A,'Oferta económica'!G:G)</f>
        <v>0</v>
      </c>
      <c r="I39" s="28">
        <f t="shared" si="1"/>
        <v>0</v>
      </c>
    </row>
    <row r="40" spans="1:9" x14ac:dyDescent="0.3">
      <c r="A40" s="25" t="s">
        <v>27</v>
      </c>
      <c r="B40" s="46" t="s">
        <v>70</v>
      </c>
      <c r="C40" s="49" t="s">
        <v>211</v>
      </c>
      <c r="D40" s="25" t="s">
        <v>28</v>
      </c>
      <c r="E40" s="6">
        <v>6</v>
      </c>
      <c r="F40" s="9">
        <v>22.7</v>
      </c>
      <c r="G40" s="29">
        <f t="shared" si="0"/>
        <v>136.19999999999999</v>
      </c>
      <c r="H40" s="2">
        <f>_xlfn.XLOOKUP(B40,'Oferta económica'!A:A,'Oferta económica'!G:G)</f>
        <v>0</v>
      </c>
      <c r="I40" s="28">
        <f t="shared" si="1"/>
        <v>0</v>
      </c>
    </row>
    <row r="41" spans="1:9" x14ac:dyDescent="0.3">
      <c r="A41" s="25" t="s">
        <v>27</v>
      </c>
      <c r="B41" s="46" t="s">
        <v>71</v>
      </c>
      <c r="C41" s="49" t="s">
        <v>212</v>
      </c>
      <c r="D41" s="25" t="s">
        <v>28</v>
      </c>
      <c r="E41" s="6">
        <v>50</v>
      </c>
      <c r="F41" s="9">
        <v>7.01</v>
      </c>
      <c r="G41" s="29">
        <f t="shared" si="0"/>
        <v>350.5</v>
      </c>
      <c r="H41" s="2">
        <f>_xlfn.XLOOKUP(B41,'Oferta económica'!A:A,'Oferta económica'!G:G)</f>
        <v>0</v>
      </c>
      <c r="I41" s="28">
        <f t="shared" si="1"/>
        <v>0</v>
      </c>
    </row>
    <row r="42" spans="1:9" x14ac:dyDescent="0.3">
      <c r="A42" s="25" t="s">
        <v>27</v>
      </c>
      <c r="B42" s="46" t="s">
        <v>72</v>
      </c>
      <c r="C42" s="49" t="s">
        <v>213</v>
      </c>
      <c r="D42" s="25" t="s">
        <v>28</v>
      </c>
      <c r="E42" s="6">
        <v>6</v>
      </c>
      <c r="F42" s="9">
        <v>1.08</v>
      </c>
      <c r="G42" s="29">
        <f t="shared" si="0"/>
        <v>6.48</v>
      </c>
      <c r="H42" s="2">
        <f>_xlfn.XLOOKUP(B42,'Oferta económica'!A:A,'Oferta económica'!G:G)</f>
        <v>0</v>
      </c>
      <c r="I42" s="28">
        <f t="shared" si="1"/>
        <v>0</v>
      </c>
    </row>
    <row r="43" spans="1:9" x14ac:dyDescent="0.3">
      <c r="A43" s="25" t="s">
        <v>27</v>
      </c>
      <c r="B43" s="46" t="s">
        <v>73</v>
      </c>
      <c r="C43" s="49" t="s">
        <v>214</v>
      </c>
      <c r="D43" s="25" t="s">
        <v>28</v>
      </c>
      <c r="E43" s="6">
        <v>6</v>
      </c>
      <c r="F43" s="9">
        <v>22.77</v>
      </c>
      <c r="G43" s="29">
        <f t="shared" si="0"/>
        <v>136.62</v>
      </c>
      <c r="H43" s="2">
        <f>_xlfn.XLOOKUP(B43,'Oferta económica'!A:A,'Oferta económica'!G:G)</f>
        <v>0</v>
      </c>
      <c r="I43" s="28">
        <f t="shared" si="1"/>
        <v>0</v>
      </c>
    </row>
    <row r="44" spans="1:9" x14ac:dyDescent="0.3">
      <c r="A44" s="25" t="s">
        <v>27</v>
      </c>
      <c r="B44" s="46" t="s">
        <v>74</v>
      </c>
      <c r="C44" s="49" t="s">
        <v>215</v>
      </c>
      <c r="D44" s="25" t="s">
        <v>28</v>
      </c>
      <c r="E44" s="6">
        <v>60</v>
      </c>
      <c r="F44" s="9">
        <v>6.26</v>
      </c>
      <c r="G44" s="29">
        <f t="shared" si="0"/>
        <v>375.6</v>
      </c>
      <c r="H44" s="2">
        <f>_xlfn.XLOOKUP(B44,'Oferta económica'!A:A,'Oferta económica'!G:G)</f>
        <v>0</v>
      </c>
      <c r="I44" s="28">
        <f t="shared" si="1"/>
        <v>0</v>
      </c>
    </row>
    <row r="45" spans="1:9" x14ac:dyDescent="0.3">
      <c r="A45" s="25" t="s">
        <v>27</v>
      </c>
      <c r="B45" s="46" t="s">
        <v>75</v>
      </c>
      <c r="C45" s="49" t="s">
        <v>216</v>
      </c>
      <c r="D45" s="25" t="s">
        <v>28</v>
      </c>
      <c r="E45" s="6">
        <v>6</v>
      </c>
      <c r="F45" s="9">
        <v>3.04</v>
      </c>
      <c r="G45" s="29">
        <f t="shared" si="0"/>
        <v>18.239999999999998</v>
      </c>
      <c r="H45" s="2">
        <f>_xlfn.XLOOKUP(B45,'Oferta económica'!A:A,'Oferta económica'!G:G)</f>
        <v>0</v>
      </c>
      <c r="I45" s="28">
        <f t="shared" si="1"/>
        <v>0</v>
      </c>
    </row>
    <row r="46" spans="1:9" x14ac:dyDescent="0.3">
      <c r="A46" s="25" t="s">
        <v>27</v>
      </c>
      <c r="B46" s="46" t="s">
        <v>76</v>
      </c>
      <c r="C46" s="49" t="s">
        <v>217</v>
      </c>
      <c r="D46" s="25" t="s">
        <v>28</v>
      </c>
      <c r="E46" s="6">
        <v>6</v>
      </c>
      <c r="F46" s="9">
        <v>2.76</v>
      </c>
      <c r="G46" s="29">
        <f t="shared" si="0"/>
        <v>16.559999999999999</v>
      </c>
      <c r="H46" s="2">
        <f>_xlfn.XLOOKUP(B46,'Oferta económica'!A:A,'Oferta económica'!G:G)</f>
        <v>0</v>
      </c>
      <c r="I46" s="28">
        <f t="shared" si="1"/>
        <v>0</v>
      </c>
    </row>
    <row r="47" spans="1:9" x14ac:dyDescent="0.3">
      <c r="A47" s="25" t="s">
        <v>27</v>
      </c>
      <c r="B47" s="46" t="s">
        <v>77</v>
      </c>
      <c r="C47" s="49" t="s">
        <v>218</v>
      </c>
      <c r="D47" s="25" t="s">
        <v>28</v>
      </c>
      <c r="E47" s="6">
        <v>10</v>
      </c>
      <c r="F47" s="9">
        <v>5.52</v>
      </c>
      <c r="G47" s="29">
        <f t="shared" si="0"/>
        <v>55.2</v>
      </c>
      <c r="H47" s="2">
        <f>_xlfn.XLOOKUP(B47,'Oferta económica'!A:A,'Oferta económica'!G:G)</f>
        <v>0</v>
      </c>
      <c r="I47" s="28">
        <f t="shared" si="1"/>
        <v>0</v>
      </c>
    </row>
    <row r="48" spans="1:9" x14ac:dyDescent="0.3">
      <c r="A48" s="25" t="s">
        <v>27</v>
      </c>
      <c r="B48" s="46" t="s">
        <v>78</v>
      </c>
      <c r="C48" s="49" t="s">
        <v>219</v>
      </c>
      <c r="D48" s="25" t="s">
        <v>28</v>
      </c>
      <c r="E48" s="6">
        <v>20</v>
      </c>
      <c r="F48" s="9">
        <v>16.23</v>
      </c>
      <c r="G48" s="29">
        <f t="shared" si="0"/>
        <v>324.60000000000002</v>
      </c>
      <c r="H48" s="2">
        <f>_xlfn.XLOOKUP(B48,'Oferta económica'!A:A,'Oferta económica'!G:G)</f>
        <v>0</v>
      </c>
      <c r="I48" s="28">
        <f t="shared" si="1"/>
        <v>0</v>
      </c>
    </row>
    <row r="49" spans="1:9" x14ac:dyDescent="0.3">
      <c r="A49" s="25" t="s">
        <v>27</v>
      </c>
      <c r="B49" s="46" t="s">
        <v>79</v>
      </c>
      <c r="C49" s="49" t="s">
        <v>220</v>
      </c>
      <c r="D49" s="25" t="s">
        <v>28</v>
      </c>
      <c r="E49" s="6">
        <v>20</v>
      </c>
      <c r="F49" s="9">
        <v>10.79</v>
      </c>
      <c r="G49" s="29">
        <f t="shared" si="0"/>
        <v>215.8</v>
      </c>
      <c r="H49" s="2">
        <f>_xlfn.XLOOKUP(B49,'Oferta económica'!A:A,'Oferta económica'!G:G)</f>
        <v>0</v>
      </c>
      <c r="I49" s="28">
        <f t="shared" si="1"/>
        <v>0</v>
      </c>
    </row>
    <row r="50" spans="1:9" x14ac:dyDescent="0.3">
      <c r="A50" s="25" t="s">
        <v>27</v>
      </c>
      <c r="B50" s="46" t="s">
        <v>80</v>
      </c>
      <c r="C50" s="49" t="s">
        <v>221</v>
      </c>
      <c r="D50" s="25" t="s">
        <v>28</v>
      </c>
      <c r="E50" s="6">
        <v>16</v>
      </c>
      <c r="F50" s="9">
        <v>12.72</v>
      </c>
      <c r="G50" s="29">
        <f t="shared" si="0"/>
        <v>203.52</v>
      </c>
      <c r="H50" s="2">
        <f>_xlfn.XLOOKUP(B50,'Oferta económica'!A:A,'Oferta económica'!G:G)</f>
        <v>0</v>
      </c>
      <c r="I50" s="28">
        <f t="shared" si="1"/>
        <v>0</v>
      </c>
    </row>
    <row r="51" spans="1:9" x14ac:dyDescent="0.3">
      <c r="A51" s="25" t="s">
        <v>27</v>
      </c>
      <c r="B51" s="46" t="s">
        <v>81</v>
      </c>
      <c r="C51" s="49" t="s">
        <v>222</v>
      </c>
      <c r="D51" s="25" t="s">
        <v>28</v>
      </c>
      <c r="E51" s="6">
        <v>250</v>
      </c>
      <c r="F51" s="9">
        <v>8.74</v>
      </c>
      <c r="G51" s="29">
        <f t="shared" si="0"/>
        <v>2185</v>
      </c>
      <c r="H51" s="2">
        <f>_xlfn.XLOOKUP(B51,'Oferta económica'!A:A,'Oferta económica'!G:G)</f>
        <v>0</v>
      </c>
      <c r="I51" s="28">
        <f t="shared" si="1"/>
        <v>0</v>
      </c>
    </row>
    <row r="52" spans="1:9" x14ac:dyDescent="0.3">
      <c r="A52" s="25" t="s">
        <v>27</v>
      </c>
      <c r="B52" s="46" t="s">
        <v>82</v>
      </c>
      <c r="C52" s="49" t="s">
        <v>223</v>
      </c>
      <c r="D52" s="25" t="s">
        <v>28</v>
      </c>
      <c r="E52" s="6">
        <v>10</v>
      </c>
      <c r="F52" s="9">
        <v>42.06</v>
      </c>
      <c r="G52" s="29">
        <f t="shared" si="0"/>
        <v>420.6</v>
      </c>
      <c r="H52" s="2">
        <f>_xlfn.XLOOKUP(B52,'Oferta económica'!A:A,'Oferta económica'!G:G)</f>
        <v>0</v>
      </c>
      <c r="I52" s="28">
        <f t="shared" si="1"/>
        <v>0</v>
      </c>
    </row>
    <row r="53" spans="1:9" x14ac:dyDescent="0.3">
      <c r="A53" s="25" t="s">
        <v>27</v>
      </c>
      <c r="B53" s="46" t="s">
        <v>83</v>
      </c>
      <c r="C53" s="49" t="s">
        <v>224</v>
      </c>
      <c r="D53" s="25" t="s">
        <v>28</v>
      </c>
      <c r="E53" s="6">
        <v>20</v>
      </c>
      <c r="F53" s="9">
        <v>2.19</v>
      </c>
      <c r="G53" s="29">
        <f t="shared" si="0"/>
        <v>43.8</v>
      </c>
      <c r="H53" s="2">
        <f>_xlfn.XLOOKUP(B53,'Oferta económica'!A:A,'Oferta económica'!G:G)</f>
        <v>0</v>
      </c>
      <c r="I53" s="28">
        <f t="shared" si="1"/>
        <v>0</v>
      </c>
    </row>
    <row r="54" spans="1:9" x14ac:dyDescent="0.3">
      <c r="A54" s="25" t="s">
        <v>27</v>
      </c>
      <c r="B54" s="46" t="s">
        <v>84</v>
      </c>
      <c r="C54" s="49" t="s">
        <v>225</v>
      </c>
      <c r="D54" s="25" t="s">
        <v>28</v>
      </c>
      <c r="E54" s="6">
        <v>8</v>
      </c>
      <c r="F54" s="9">
        <v>2.63</v>
      </c>
      <c r="G54" s="29">
        <f t="shared" si="0"/>
        <v>21.04</v>
      </c>
      <c r="H54" s="2">
        <f>_xlfn.XLOOKUP(B54,'Oferta económica'!A:A,'Oferta económica'!G:G)</f>
        <v>0</v>
      </c>
      <c r="I54" s="28">
        <f t="shared" si="1"/>
        <v>0</v>
      </c>
    </row>
    <row r="55" spans="1:9" x14ac:dyDescent="0.3">
      <c r="A55" s="25" t="s">
        <v>27</v>
      </c>
      <c r="B55" s="46" t="s">
        <v>85</v>
      </c>
      <c r="C55" s="49" t="s">
        <v>226</v>
      </c>
      <c r="D55" s="25" t="s">
        <v>28</v>
      </c>
      <c r="E55" s="6">
        <v>20</v>
      </c>
      <c r="F55" s="9">
        <v>1.94</v>
      </c>
      <c r="G55" s="29">
        <f t="shared" si="0"/>
        <v>38.799999999999997</v>
      </c>
      <c r="H55" s="2">
        <f>_xlfn.XLOOKUP(B55,'Oferta económica'!A:A,'Oferta económica'!G:G)</f>
        <v>0</v>
      </c>
      <c r="I55" s="28">
        <f t="shared" si="1"/>
        <v>0</v>
      </c>
    </row>
    <row r="56" spans="1:9" x14ac:dyDescent="0.3">
      <c r="A56" s="25" t="s">
        <v>27</v>
      </c>
      <c r="B56" s="46" t="s">
        <v>86</v>
      </c>
      <c r="C56" s="49" t="s">
        <v>227</v>
      </c>
      <c r="D56" s="25" t="s">
        <v>28</v>
      </c>
      <c r="E56" s="6">
        <v>120</v>
      </c>
      <c r="F56" s="9">
        <v>2.4700000000000002</v>
      </c>
      <c r="G56" s="29">
        <f t="shared" si="0"/>
        <v>296.39999999999998</v>
      </c>
      <c r="H56" s="2">
        <f>_xlfn.XLOOKUP(B56,'Oferta económica'!A:A,'Oferta económica'!G:G)</f>
        <v>0</v>
      </c>
      <c r="I56" s="28">
        <f t="shared" si="1"/>
        <v>0</v>
      </c>
    </row>
    <row r="57" spans="1:9" x14ac:dyDescent="0.3">
      <c r="A57" s="25" t="s">
        <v>27</v>
      </c>
      <c r="B57" s="46" t="s">
        <v>87</v>
      </c>
      <c r="C57" s="49" t="s">
        <v>228</v>
      </c>
      <c r="D57" s="25" t="s">
        <v>28</v>
      </c>
      <c r="E57" s="6">
        <v>5</v>
      </c>
      <c r="F57" s="9">
        <v>26.58</v>
      </c>
      <c r="G57" s="29">
        <f t="shared" si="0"/>
        <v>132.9</v>
      </c>
      <c r="H57" s="2">
        <f>_xlfn.XLOOKUP(B57,'Oferta económica'!A:A,'Oferta económica'!G:G)</f>
        <v>0</v>
      </c>
      <c r="I57" s="28">
        <f t="shared" si="1"/>
        <v>0</v>
      </c>
    </row>
    <row r="58" spans="1:9" x14ac:dyDescent="0.3">
      <c r="A58" s="25" t="s">
        <v>27</v>
      </c>
      <c r="B58" s="46" t="s">
        <v>88</v>
      </c>
      <c r="C58" s="49" t="s">
        <v>229</v>
      </c>
      <c r="D58" s="25" t="s">
        <v>28</v>
      </c>
      <c r="E58" s="6">
        <v>40</v>
      </c>
      <c r="F58" s="9">
        <v>2.39</v>
      </c>
      <c r="G58" s="29">
        <f t="shared" si="0"/>
        <v>95.6</v>
      </c>
      <c r="H58" s="2">
        <f>_xlfn.XLOOKUP(B58,'Oferta económica'!A:A,'Oferta económica'!G:G)</f>
        <v>0</v>
      </c>
      <c r="I58" s="28">
        <f t="shared" si="1"/>
        <v>0</v>
      </c>
    </row>
    <row r="59" spans="1:9" x14ac:dyDescent="0.3">
      <c r="A59" s="25" t="s">
        <v>27</v>
      </c>
      <c r="B59" s="46" t="s">
        <v>89</v>
      </c>
      <c r="C59" s="49" t="s">
        <v>230</v>
      </c>
      <c r="D59" s="25" t="s">
        <v>28</v>
      </c>
      <c r="E59" s="6">
        <v>20</v>
      </c>
      <c r="F59" s="9">
        <v>3.41</v>
      </c>
      <c r="G59" s="29">
        <f t="shared" si="0"/>
        <v>68.2</v>
      </c>
      <c r="H59" s="2">
        <f>_xlfn.XLOOKUP(B59,'Oferta económica'!A:A,'Oferta económica'!G:G)</f>
        <v>0</v>
      </c>
      <c r="I59" s="28">
        <f t="shared" si="1"/>
        <v>0</v>
      </c>
    </row>
    <row r="60" spans="1:9" x14ac:dyDescent="0.3">
      <c r="A60" s="25" t="s">
        <v>27</v>
      </c>
      <c r="B60" s="46" t="s">
        <v>90</v>
      </c>
      <c r="C60" s="49" t="s">
        <v>231</v>
      </c>
      <c r="D60" s="25" t="s">
        <v>28</v>
      </c>
      <c r="E60" s="6">
        <v>900</v>
      </c>
      <c r="F60" s="9">
        <v>1.43</v>
      </c>
      <c r="G60" s="29">
        <f t="shared" si="0"/>
        <v>1287</v>
      </c>
      <c r="H60" s="2">
        <f>_xlfn.XLOOKUP(B60,'Oferta económica'!A:A,'Oferta económica'!G:G)</f>
        <v>0</v>
      </c>
      <c r="I60" s="28">
        <f t="shared" si="1"/>
        <v>0</v>
      </c>
    </row>
    <row r="61" spans="1:9" x14ac:dyDescent="0.3">
      <c r="A61" s="25" t="s">
        <v>27</v>
      </c>
      <c r="B61" s="46" t="s">
        <v>91</v>
      </c>
      <c r="C61" s="49" t="s">
        <v>232</v>
      </c>
      <c r="D61" s="25" t="s">
        <v>28</v>
      </c>
      <c r="E61" s="6">
        <v>16</v>
      </c>
      <c r="F61" s="9">
        <v>1.28</v>
      </c>
      <c r="G61" s="29">
        <f t="shared" si="0"/>
        <v>20.48</v>
      </c>
      <c r="H61" s="2">
        <f>_xlfn.XLOOKUP(B61,'Oferta económica'!A:A,'Oferta económica'!G:G)</f>
        <v>0</v>
      </c>
      <c r="I61" s="28">
        <f>ROUND(E61*H61,2)</f>
        <v>0</v>
      </c>
    </row>
    <row r="62" spans="1:9" x14ac:dyDescent="0.3">
      <c r="A62" s="25" t="s">
        <v>27</v>
      </c>
      <c r="B62" s="46" t="s">
        <v>92</v>
      </c>
      <c r="C62" s="49" t="s">
        <v>233</v>
      </c>
      <c r="D62" s="25" t="s">
        <v>28</v>
      </c>
      <c r="E62" s="6">
        <v>6</v>
      </c>
      <c r="F62" s="9">
        <v>12.15</v>
      </c>
      <c r="G62" s="29">
        <f t="shared" si="0"/>
        <v>72.900000000000006</v>
      </c>
      <c r="H62" s="2">
        <f>_xlfn.XLOOKUP(B62,'Oferta económica'!A:A,'Oferta económica'!G:G)</f>
        <v>0</v>
      </c>
      <c r="I62" s="28">
        <f t="shared" si="1"/>
        <v>0</v>
      </c>
    </row>
    <row r="63" spans="1:9" x14ac:dyDescent="0.3">
      <c r="A63" s="25" t="s">
        <v>27</v>
      </c>
      <c r="B63" s="46" t="s">
        <v>93</v>
      </c>
      <c r="C63" s="49" t="s">
        <v>234</v>
      </c>
      <c r="D63" s="25" t="s">
        <v>28</v>
      </c>
      <c r="E63" s="6">
        <v>18</v>
      </c>
      <c r="F63" s="9">
        <v>6.77</v>
      </c>
      <c r="G63" s="29">
        <f t="shared" si="0"/>
        <v>121.86</v>
      </c>
      <c r="H63" s="2">
        <f>_xlfn.XLOOKUP(B63,'Oferta económica'!A:A,'Oferta económica'!G:G)</f>
        <v>0</v>
      </c>
      <c r="I63" s="28">
        <f t="shared" si="1"/>
        <v>0</v>
      </c>
    </row>
    <row r="64" spans="1:9" x14ac:dyDescent="0.3">
      <c r="A64" s="25" t="s">
        <v>27</v>
      </c>
      <c r="B64" s="46" t="s">
        <v>94</v>
      </c>
      <c r="C64" s="49" t="s">
        <v>235</v>
      </c>
      <c r="D64" s="25" t="s">
        <v>28</v>
      </c>
      <c r="E64" s="6">
        <v>10</v>
      </c>
      <c r="F64" s="9">
        <v>11.6</v>
      </c>
      <c r="G64" s="29">
        <f t="shared" si="0"/>
        <v>116</v>
      </c>
      <c r="H64" s="2">
        <f>_xlfn.XLOOKUP(B64,'Oferta económica'!A:A,'Oferta económica'!G:G)</f>
        <v>0</v>
      </c>
      <c r="I64" s="28">
        <f t="shared" si="1"/>
        <v>0</v>
      </c>
    </row>
    <row r="65" spans="1:9" x14ac:dyDescent="0.3">
      <c r="A65" s="25" t="s">
        <v>27</v>
      </c>
      <c r="B65" s="46" t="s">
        <v>95</v>
      </c>
      <c r="C65" s="49" t="s">
        <v>236</v>
      </c>
      <c r="D65" s="25" t="s">
        <v>28</v>
      </c>
      <c r="E65" s="6">
        <v>4</v>
      </c>
      <c r="F65" s="9">
        <v>1.79</v>
      </c>
      <c r="G65" s="29">
        <f t="shared" si="0"/>
        <v>7.16</v>
      </c>
      <c r="H65" s="2">
        <f>_xlfn.XLOOKUP(B65,'Oferta económica'!A:A,'Oferta económica'!G:G)</f>
        <v>0</v>
      </c>
      <c r="I65" s="28">
        <f t="shared" si="1"/>
        <v>0</v>
      </c>
    </row>
    <row r="66" spans="1:9" x14ac:dyDescent="0.3">
      <c r="A66" s="25" t="s">
        <v>27</v>
      </c>
      <c r="B66" s="46" t="s">
        <v>96</v>
      </c>
      <c r="C66" s="49" t="s">
        <v>237</v>
      </c>
      <c r="D66" s="25" t="s">
        <v>28</v>
      </c>
      <c r="E66" s="6">
        <v>6</v>
      </c>
      <c r="F66" s="9">
        <v>1.98</v>
      </c>
      <c r="G66" s="29">
        <f t="shared" si="0"/>
        <v>11.88</v>
      </c>
      <c r="H66" s="2">
        <f>_xlfn.XLOOKUP(B66,'Oferta económica'!A:A,'Oferta económica'!G:G)</f>
        <v>0</v>
      </c>
      <c r="I66" s="28">
        <f t="shared" si="1"/>
        <v>0</v>
      </c>
    </row>
    <row r="67" spans="1:9" x14ac:dyDescent="0.3">
      <c r="A67" s="25" t="s">
        <v>27</v>
      </c>
      <c r="B67" s="46" t="s">
        <v>97</v>
      </c>
      <c r="C67" s="49" t="s">
        <v>238</v>
      </c>
      <c r="D67" s="25" t="s">
        <v>28</v>
      </c>
      <c r="E67" s="6">
        <v>2</v>
      </c>
      <c r="F67" s="9">
        <v>2.0499999999999998</v>
      </c>
      <c r="G67" s="29">
        <f t="shared" si="0"/>
        <v>4.0999999999999996</v>
      </c>
      <c r="H67" s="2">
        <f>_xlfn.XLOOKUP(B67,'Oferta económica'!A:A,'Oferta económica'!G:G)</f>
        <v>0</v>
      </c>
      <c r="I67" s="28">
        <f t="shared" si="1"/>
        <v>0</v>
      </c>
    </row>
    <row r="68" spans="1:9" x14ac:dyDescent="0.3">
      <c r="A68" s="25" t="s">
        <v>27</v>
      </c>
      <c r="B68" s="46" t="s">
        <v>98</v>
      </c>
      <c r="C68" s="49" t="s">
        <v>239</v>
      </c>
      <c r="D68" s="25" t="s">
        <v>28</v>
      </c>
      <c r="E68" s="6">
        <v>4</v>
      </c>
      <c r="F68" s="9">
        <v>1.93</v>
      </c>
      <c r="G68" s="29">
        <f t="shared" si="0"/>
        <v>7.72</v>
      </c>
      <c r="H68" s="2">
        <f>_xlfn.XLOOKUP(B68,'Oferta económica'!A:A,'Oferta económica'!G:G)</f>
        <v>0</v>
      </c>
      <c r="I68" s="28">
        <f t="shared" si="1"/>
        <v>0</v>
      </c>
    </row>
    <row r="69" spans="1:9" x14ac:dyDescent="0.3">
      <c r="A69" s="25" t="s">
        <v>27</v>
      </c>
      <c r="B69" s="46" t="s">
        <v>99</v>
      </c>
      <c r="C69" s="49" t="s">
        <v>240</v>
      </c>
      <c r="D69" s="25" t="s">
        <v>28</v>
      </c>
      <c r="E69" s="6">
        <v>100</v>
      </c>
      <c r="F69" s="9">
        <v>7.21</v>
      </c>
      <c r="G69" s="29">
        <f t="shared" si="0"/>
        <v>721</v>
      </c>
      <c r="H69" s="2">
        <f>_xlfn.XLOOKUP(B69,'Oferta económica'!A:A,'Oferta económica'!G:G)</f>
        <v>0</v>
      </c>
      <c r="I69" s="28">
        <f>ROUND(E69*H69,2)</f>
        <v>0</v>
      </c>
    </row>
    <row r="70" spans="1:9" x14ac:dyDescent="0.3">
      <c r="A70" s="25" t="s">
        <v>27</v>
      </c>
      <c r="B70" s="46" t="s">
        <v>100</v>
      </c>
      <c r="C70" s="49" t="s">
        <v>241</v>
      </c>
      <c r="D70" s="25" t="s">
        <v>28</v>
      </c>
      <c r="E70" s="6">
        <v>10</v>
      </c>
      <c r="F70" s="9">
        <v>12.37</v>
      </c>
      <c r="G70" s="29">
        <f t="shared" si="0"/>
        <v>123.7</v>
      </c>
      <c r="H70" s="2">
        <f>_xlfn.XLOOKUP(B70,'Oferta económica'!A:A,'Oferta económica'!G:G)</f>
        <v>0</v>
      </c>
      <c r="I70" s="28">
        <f t="shared" si="1"/>
        <v>0</v>
      </c>
    </row>
    <row r="71" spans="1:9" x14ac:dyDescent="0.3">
      <c r="A71" s="25" t="s">
        <v>27</v>
      </c>
      <c r="B71" s="46" t="s">
        <v>101</v>
      </c>
      <c r="C71" s="49" t="s">
        <v>242</v>
      </c>
      <c r="D71" s="25" t="s">
        <v>28</v>
      </c>
      <c r="E71" s="6">
        <v>40</v>
      </c>
      <c r="F71" s="9">
        <v>1.4</v>
      </c>
      <c r="G71" s="29">
        <f t="shared" si="0"/>
        <v>56</v>
      </c>
      <c r="H71" s="2">
        <f>_xlfn.XLOOKUP(B71,'Oferta económica'!A:A,'Oferta económica'!G:G)</f>
        <v>0</v>
      </c>
      <c r="I71" s="28">
        <f t="shared" si="1"/>
        <v>0</v>
      </c>
    </row>
    <row r="72" spans="1:9" x14ac:dyDescent="0.3">
      <c r="A72" s="25" t="s">
        <v>27</v>
      </c>
      <c r="B72" s="46" t="s">
        <v>102</v>
      </c>
      <c r="C72" s="49" t="s">
        <v>243</v>
      </c>
      <c r="D72" s="25" t="s">
        <v>28</v>
      </c>
      <c r="E72" s="6">
        <v>40</v>
      </c>
      <c r="F72" s="9">
        <v>3.6</v>
      </c>
      <c r="G72" s="29">
        <f t="shared" si="0"/>
        <v>144</v>
      </c>
      <c r="H72" s="2">
        <f>_xlfn.XLOOKUP(B72,'Oferta económica'!A:A,'Oferta económica'!G:G)</f>
        <v>0</v>
      </c>
      <c r="I72" s="28">
        <f t="shared" si="1"/>
        <v>0</v>
      </c>
    </row>
    <row r="73" spans="1:9" x14ac:dyDescent="0.3">
      <c r="A73" s="25" t="s">
        <v>27</v>
      </c>
      <c r="B73" s="46" t="s">
        <v>103</v>
      </c>
      <c r="C73" s="49" t="s">
        <v>244</v>
      </c>
      <c r="D73" s="25" t="s">
        <v>28</v>
      </c>
      <c r="E73" s="6">
        <v>80</v>
      </c>
      <c r="F73" s="9">
        <v>1.51</v>
      </c>
      <c r="G73" s="29">
        <f t="shared" si="0"/>
        <v>120.8</v>
      </c>
      <c r="H73" s="2">
        <f>_xlfn.XLOOKUP(B73,'Oferta económica'!A:A,'Oferta económica'!G:G)</f>
        <v>0</v>
      </c>
      <c r="I73" s="28">
        <f t="shared" si="1"/>
        <v>0</v>
      </c>
    </row>
    <row r="74" spans="1:9" x14ac:dyDescent="0.3">
      <c r="A74" s="25" t="s">
        <v>27</v>
      </c>
      <c r="B74" s="46" t="s">
        <v>104</v>
      </c>
      <c r="C74" s="49" t="s">
        <v>245</v>
      </c>
      <c r="D74" s="25" t="s">
        <v>28</v>
      </c>
      <c r="E74" s="6">
        <v>50</v>
      </c>
      <c r="F74" s="9">
        <v>3.58</v>
      </c>
      <c r="G74" s="29">
        <f t="shared" si="0"/>
        <v>179</v>
      </c>
      <c r="H74" s="2">
        <f>_xlfn.XLOOKUP(B74,'Oferta económica'!A:A,'Oferta económica'!G:G)</f>
        <v>0</v>
      </c>
      <c r="I74" s="28">
        <f t="shared" si="1"/>
        <v>0</v>
      </c>
    </row>
    <row r="75" spans="1:9" x14ac:dyDescent="0.3">
      <c r="A75" s="25" t="s">
        <v>27</v>
      </c>
      <c r="B75" s="46" t="s">
        <v>105</v>
      </c>
      <c r="C75" s="49" t="s">
        <v>246</v>
      </c>
      <c r="D75" s="25" t="s">
        <v>28</v>
      </c>
      <c r="E75" s="6">
        <v>900</v>
      </c>
      <c r="F75" s="9">
        <v>15.59</v>
      </c>
      <c r="G75" s="29">
        <f t="shared" si="0"/>
        <v>14031</v>
      </c>
      <c r="H75" s="2">
        <f>_xlfn.XLOOKUP(B75,'Oferta económica'!A:A,'Oferta económica'!G:G)</f>
        <v>0</v>
      </c>
      <c r="I75" s="28">
        <f t="shared" si="1"/>
        <v>0</v>
      </c>
    </row>
    <row r="76" spans="1:9" x14ac:dyDescent="0.3">
      <c r="A76" s="25" t="s">
        <v>27</v>
      </c>
      <c r="B76" s="46" t="s">
        <v>106</v>
      </c>
      <c r="C76" s="48" t="s">
        <v>247</v>
      </c>
      <c r="D76" s="25" t="s">
        <v>28</v>
      </c>
      <c r="E76" s="3">
        <v>18</v>
      </c>
      <c r="F76" s="26">
        <v>2.2400000000000002</v>
      </c>
      <c r="G76" s="29">
        <f t="shared" si="0"/>
        <v>40.32</v>
      </c>
      <c r="H76" s="2">
        <f>_xlfn.XLOOKUP(B76,'Oferta económica'!A:A,'Oferta económica'!G:G)</f>
        <v>0</v>
      </c>
      <c r="I76" s="28">
        <f t="shared" si="1"/>
        <v>0</v>
      </c>
    </row>
    <row r="77" spans="1:9" x14ac:dyDescent="0.3">
      <c r="A77" s="25" t="s">
        <v>29</v>
      </c>
      <c r="B77" s="6" t="s">
        <v>34</v>
      </c>
      <c r="C77" s="49" t="s">
        <v>30</v>
      </c>
      <c r="G77" s="8"/>
      <c r="H77" s="3"/>
      <c r="I77" s="3"/>
    </row>
    <row r="78" spans="1:9" x14ac:dyDescent="0.3">
      <c r="A78" s="6" t="s">
        <v>29</v>
      </c>
      <c r="B78" s="46" t="s">
        <v>107</v>
      </c>
      <c r="C78" s="49" t="s">
        <v>248</v>
      </c>
      <c r="D78" s="25" t="s">
        <v>28</v>
      </c>
      <c r="E78" s="6">
        <v>20</v>
      </c>
      <c r="F78" s="9">
        <v>2.5499999999999998</v>
      </c>
      <c r="G78" s="29">
        <f t="shared" si="0"/>
        <v>51</v>
      </c>
      <c r="H78" s="2">
        <f>_xlfn.XLOOKUP(B78,'Oferta económica'!A:A,'Oferta económica'!G:G)</f>
        <v>0</v>
      </c>
      <c r="I78" s="28">
        <f t="shared" ref="I78:I116" si="2">ROUND(E78*H78,2)</f>
        <v>0</v>
      </c>
    </row>
    <row r="79" spans="1:9" x14ac:dyDescent="0.3">
      <c r="A79" s="6" t="s">
        <v>29</v>
      </c>
      <c r="B79" s="46" t="s">
        <v>108</v>
      </c>
      <c r="C79" s="49" t="s">
        <v>249</v>
      </c>
      <c r="D79" s="25" t="s">
        <v>28</v>
      </c>
      <c r="E79" s="6">
        <v>40</v>
      </c>
      <c r="F79" s="9">
        <v>1.48</v>
      </c>
      <c r="G79" s="29">
        <f t="shared" si="0"/>
        <v>59.2</v>
      </c>
      <c r="H79" s="2">
        <f>_xlfn.XLOOKUP(B79,'Oferta económica'!A:A,'Oferta económica'!G:G)</f>
        <v>0</v>
      </c>
      <c r="I79" s="28">
        <f t="shared" si="2"/>
        <v>0</v>
      </c>
    </row>
    <row r="80" spans="1:9" x14ac:dyDescent="0.3">
      <c r="A80" s="6" t="s">
        <v>29</v>
      </c>
      <c r="B80" s="46" t="s">
        <v>109</v>
      </c>
      <c r="C80" s="49" t="s">
        <v>250</v>
      </c>
      <c r="D80" s="25" t="s">
        <v>28</v>
      </c>
      <c r="E80" s="6">
        <v>20</v>
      </c>
      <c r="F80" s="9">
        <v>2.89</v>
      </c>
      <c r="G80" s="29">
        <f t="shared" ref="G80:G143" si="3">ROUND(E80*F80,2)</f>
        <v>57.8</v>
      </c>
      <c r="H80" s="2">
        <f>_xlfn.XLOOKUP(B80,'Oferta económica'!A:A,'Oferta económica'!G:G)</f>
        <v>0</v>
      </c>
      <c r="I80" s="28">
        <f t="shared" si="2"/>
        <v>0</v>
      </c>
    </row>
    <row r="81" spans="1:9" x14ac:dyDescent="0.3">
      <c r="A81" s="6" t="s">
        <v>29</v>
      </c>
      <c r="B81" s="46" t="s">
        <v>110</v>
      </c>
      <c r="C81" s="49" t="s">
        <v>190</v>
      </c>
      <c r="D81" s="25" t="s">
        <v>28</v>
      </c>
      <c r="E81" s="6">
        <v>15</v>
      </c>
      <c r="F81" s="9">
        <v>11.64</v>
      </c>
      <c r="G81" s="29">
        <f t="shared" si="3"/>
        <v>174.6</v>
      </c>
      <c r="H81" s="2">
        <f>_xlfn.XLOOKUP(B81,'Oferta económica'!A:A,'Oferta económica'!G:G)</f>
        <v>0</v>
      </c>
      <c r="I81" s="28">
        <f t="shared" si="2"/>
        <v>0</v>
      </c>
    </row>
    <row r="82" spans="1:9" x14ac:dyDescent="0.3">
      <c r="A82" s="6" t="s">
        <v>29</v>
      </c>
      <c r="B82" s="46" t="s">
        <v>111</v>
      </c>
      <c r="C82" s="49" t="s">
        <v>191</v>
      </c>
      <c r="D82" s="25" t="s">
        <v>28</v>
      </c>
      <c r="E82" s="6">
        <v>25</v>
      </c>
      <c r="F82" s="9">
        <v>9.89</v>
      </c>
      <c r="G82" s="29">
        <f t="shared" si="3"/>
        <v>247.25</v>
      </c>
      <c r="H82" s="2">
        <f>_xlfn.XLOOKUP(B82,'Oferta económica'!A:A,'Oferta económica'!G:G)</f>
        <v>0</v>
      </c>
      <c r="I82" s="28">
        <f t="shared" si="2"/>
        <v>0</v>
      </c>
    </row>
    <row r="83" spans="1:9" x14ac:dyDescent="0.3">
      <c r="A83" s="6" t="s">
        <v>29</v>
      </c>
      <c r="B83" s="46" t="s">
        <v>112</v>
      </c>
      <c r="C83" s="49" t="s">
        <v>251</v>
      </c>
      <c r="D83" s="25" t="s">
        <v>28</v>
      </c>
      <c r="E83" s="6">
        <v>50</v>
      </c>
      <c r="F83" s="9">
        <v>3.88</v>
      </c>
      <c r="G83" s="29">
        <f t="shared" si="3"/>
        <v>194</v>
      </c>
      <c r="H83" s="2">
        <f>_xlfn.XLOOKUP(B83,'Oferta económica'!A:A,'Oferta económica'!G:G)</f>
        <v>0</v>
      </c>
      <c r="I83" s="28">
        <f t="shared" si="2"/>
        <v>0</v>
      </c>
    </row>
    <row r="84" spans="1:9" x14ac:dyDescent="0.3">
      <c r="A84" s="6" t="s">
        <v>29</v>
      </c>
      <c r="B84" s="46" t="s">
        <v>113</v>
      </c>
      <c r="C84" s="49" t="s">
        <v>252</v>
      </c>
      <c r="D84" s="25" t="s">
        <v>28</v>
      </c>
      <c r="E84" s="6">
        <v>60</v>
      </c>
      <c r="F84" s="9">
        <v>2.92</v>
      </c>
      <c r="G84" s="29">
        <f t="shared" si="3"/>
        <v>175.2</v>
      </c>
      <c r="H84" s="2">
        <f>_xlfn.XLOOKUP(B84,'Oferta económica'!A:A,'Oferta económica'!G:G)</f>
        <v>0</v>
      </c>
      <c r="I84" s="28">
        <f t="shared" si="2"/>
        <v>0</v>
      </c>
    </row>
    <row r="85" spans="1:9" x14ac:dyDescent="0.3">
      <c r="A85" s="6" t="s">
        <v>29</v>
      </c>
      <c r="B85" s="46" t="s">
        <v>114</v>
      </c>
      <c r="C85" s="49" t="s">
        <v>253</v>
      </c>
      <c r="D85" s="25" t="s">
        <v>28</v>
      </c>
      <c r="E85" s="6">
        <v>50</v>
      </c>
      <c r="F85" s="9">
        <v>6.95</v>
      </c>
      <c r="G85" s="29">
        <f t="shared" si="3"/>
        <v>347.5</v>
      </c>
      <c r="H85" s="2">
        <f>_xlfn.XLOOKUP(B85,'Oferta económica'!A:A,'Oferta económica'!G:G)</f>
        <v>0</v>
      </c>
      <c r="I85" s="28">
        <f t="shared" si="2"/>
        <v>0</v>
      </c>
    </row>
    <row r="86" spans="1:9" x14ac:dyDescent="0.3">
      <c r="A86" s="6" t="s">
        <v>29</v>
      </c>
      <c r="B86" s="46" t="s">
        <v>115</v>
      </c>
      <c r="C86" s="49" t="s">
        <v>254</v>
      </c>
      <c r="D86" s="25" t="s">
        <v>28</v>
      </c>
      <c r="E86" s="6">
        <v>10</v>
      </c>
      <c r="F86" s="9">
        <v>7.9</v>
      </c>
      <c r="G86" s="29">
        <f t="shared" si="3"/>
        <v>79</v>
      </c>
      <c r="H86" s="2">
        <f>_xlfn.XLOOKUP(B86,'Oferta económica'!A:A,'Oferta económica'!G:G)</f>
        <v>0</v>
      </c>
      <c r="I86" s="28">
        <f t="shared" si="2"/>
        <v>0</v>
      </c>
    </row>
    <row r="87" spans="1:9" x14ac:dyDescent="0.3">
      <c r="A87" s="6" t="s">
        <v>29</v>
      </c>
      <c r="B87" s="46" t="s">
        <v>116</v>
      </c>
      <c r="C87" s="49" t="s">
        <v>255</v>
      </c>
      <c r="D87" s="25" t="s">
        <v>28</v>
      </c>
      <c r="E87" s="6">
        <v>72</v>
      </c>
      <c r="F87" s="9">
        <v>5.73</v>
      </c>
      <c r="G87" s="29">
        <f t="shared" si="3"/>
        <v>412.56</v>
      </c>
      <c r="H87" s="2">
        <f>_xlfn.XLOOKUP(B87,'Oferta económica'!A:A,'Oferta económica'!G:G)</f>
        <v>0</v>
      </c>
      <c r="I87" s="28">
        <f t="shared" si="2"/>
        <v>0</v>
      </c>
    </row>
    <row r="88" spans="1:9" x14ac:dyDescent="0.3">
      <c r="A88" s="6" t="s">
        <v>29</v>
      </c>
      <c r="B88" s="46" t="s">
        <v>117</v>
      </c>
      <c r="C88" s="49" t="s">
        <v>256</v>
      </c>
      <c r="D88" s="25" t="s">
        <v>28</v>
      </c>
      <c r="E88" s="6">
        <v>20</v>
      </c>
      <c r="F88" s="9">
        <v>7.08</v>
      </c>
      <c r="G88" s="29">
        <f t="shared" si="3"/>
        <v>141.6</v>
      </c>
      <c r="H88" s="2">
        <f>_xlfn.XLOOKUP(B88,'Oferta económica'!A:A,'Oferta económica'!G:G)</f>
        <v>0</v>
      </c>
      <c r="I88" s="28">
        <f t="shared" si="2"/>
        <v>0</v>
      </c>
    </row>
    <row r="89" spans="1:9" x14ac:dyDescent="0.3">
      <c r="A89" s="6" t="s">
        <v>29</v>
      </c>
      <c r="B89" s="46" t="s">
        <v>118</v>
      </c>
      <c r="C89" s="49" t="s">
        <v>257</v>
      </c>
      <c r="D89" s="25" t="s">
        <v>28</v>
      </c>
      <c r="E89" s="6">
        <v>30</v>
      </c>
      <c r="F89" s="9">
        <v>10.57</v>
      </c>
      <c r="G89" s="29">
        <f t="shared" si="3"/>
        <v>317.10000000000002</v>
      </c>
      <c r="H89" s="2">
        <f>_xlfn.XLOOKUP(B89,'Oferta económica'!A:A,'Oferta económica'!G:G)</f>
        <v>0</v>
      </c>
      <c r="I89" s="28">
        <f t="shared" si="2"/>
        <v>0</v>
      </c>
    </row>
    <row r="90" spans="1:9" x14ac:dyDescent="0.3">
      <c r="A90" s="6" t="s">
        <v>29</v>
      </c>
      <c r="B90" s="46" t="s">
        <v>119</v>
      </c>
      <c r="C90" s="49" t="s">
        <v>258</v>
      </c>
      <c r="D90" s="25" t="s">
        <v>28</v>
      </c>
      <c r="E90" s="6">
        <v>40</v>
      </c>
      <c r="F90" s="9">
        <v>10.69</v>
      </c>
      <c r="G90" s="29">
        <f t="shared" si="3"/>
        <v>427.6</v>
      </c>
      <c r="H90" s="2">
        <f>_xlfn.XLOOKUP(B90,'Oferta económica'!A:A,'Oferta económica'!G:G)</f>
        <v>0</v>
      </c>
      <c r="I90" s="28">
        <f t="shared" si="2"/>
        <v>0</v>
      </c>
    </row>
    <row r="91" spans="1:9" x14ac:dyDescent="0.3">
      <c r="A91" s="6" t="s">
        <v>29</v>
      </c>
      <c r="B91" s="46" t="s">
        <v>120</v>
      </c>
      <c r="C91" s="49" t="s">
        <v>259</v>
      </c>
      <c r="D91" s="25" t="s">
        <v>28</v>
      </c>
      <c r="E91" s="6">
        <v>20</v>
      </c>
      <c r="F91" s="9">
        <v>23.9</v>
      </c>
      <c r="G91" s="29">
        <f t="shared" si="3"/>
        <v>478</v>
      </c>
      <c r="H91" s="2">
        <f>_xlfn.XLOOKUP(B91,'Oferta económica'!A:A,'Oferta económica'!G:G)</f>
        <v>0</v>
      </c>
      <c r="I91" s="28">
        <f t="shared" si="2"/>
        <v>0</v>
      </c>
    </row>
    <row r="92" spans="1:9" x14ac:dyDescent="0.3">
      <c r="A92" s="6" t="s">
        <v>29</v>
      </c>
      <c r="B92" s="46" t="s">
        <v>121</v>
      </c>
      <c r="C92" s="49" t="s">
        <v>260</v>
      </c>
      <c r="D92" s="25" t="s">
        <v>28</v>
      </c>
      <c r="E92" s="6">
        <v>120</v>
      </c>
      <c r="F92" s="9">
        <v>9.7100000000000009</v>
      </c>
      <c r="G92" s="29">
        <f t="shared" si="3"/>
        <v>1165.2</v>
      </c>
      <c r="H92" s="2">
        <f>_xlfn.XLOOKUP(B92,'Oferta económica'!A:A,'Oferta económica'!G:G)</f>
        <v>0</v>
      </c>
      <c r="I92" s="28">
        <f t="shared" si="2"/>
        <v>0</v>
      </c>
    </row>
    <row r="93" spans="1:9" x14ac:dyDescent="0.3">
      <c r="A93" s="6" t="s">
        <v>29</v>
      </c>
      <c r="B93" s="46" t="s">
        <v>122</v>
      </c>
      <c r="C93" s="49" t="s">
        <v>261</v>
      </c>
      <c r="D93" s="25" t="s">
        <v>28</v>
      </c>
      <c r="E93" s="6">
        <v>80</v>
      </c>
      <c r="F93" s="9">
        <v>6.76</v>
      </c>
      <c r="G93" s="29">
        <f t="shared" si="3"/>
        <v>540.79999999999995</v>
      </c>
      <c r="H93" s="2">
        <f>_xlfn.XLOOKUP(B93,'Oferta económica'!A:A,'Oferta económica'!G:G)</f>
        <v>0</v>
      </c>
      <c r="I93" s="28">
        <f t="shared" si="2"/>
        <v>0</v>
      </c>
    </row>
    <row r="94" spans="1:9" x14ac:dyDescent="0.3">
      <c r="A94" s="6" t="s">
        <v>29</v>
      </c>
      <c r="B94" s="46" t="s">
        <v>123</v>
      </c>
      <c r="C94" s="49" t="s">
        <v>262</v>
      </c>
      <c r="D94" s="25" t="s">
        <v>28</v>
      </c>
      <c r="E94" s="6">
        <v>40</v>
      </c>
      <c r="F94" s="9">
        <v>3.56</v>
      </c>
      <c r="G94" s="29">
        <f t="shared" si="3"/>
        <v>142.4</v>
      </c>
      <c r="H94" s="2">
        <f>_xlfn.XLOOKUP(B94,'Oferta económica'!A:A,'Oferta económica'!G:G)</f>
        <v>0</v>
      </c>
      <c r="I94" s="28">
        <f t="shared" si="2"/>
        <v>0</v>
      </c>
    </row>
    <row r="95" spans="1:9" x14ac:dyDescent="0.3">
      <c r="A95" s="6" t="s">
        <v>29</v>
      </c>
      <c r="B95" s="46" t="s">
        <v>124</v>
      </c>
      <c r="C95" s="49" t="s">
        <v>263</v>
      </c>
      <c r="D95" s="25" t="s">
        <v>28</v>
      </c>
      <c r="E95" s="6">
        <v>16</v>
      </c>
      <c r="F95" s="9">
        <v>3.97</v>
      </c>
      <c r="G95" s="29">
        <f t="shared" si="3"/>
        <v>63.52</v>
      </c>
      <c r="H95" s="2">
        <f>_xlfn.XLOOKUP(B95,'Oferta económica'!A:A,'Oferta económica'!G:G)</f>
        <v>0</v>
      </c>
      <c r="I95" s="28">
        <f t="shared" si="2"/>
        <v>0</v>
      </c>
    </row>
    <row r="96" spans="1:9" x14ac:dyDescent="0.3">
      <c r="A96" s="6" t="s">
        <v>29</v>
      </c>
      <c r="B96" s="46" t="s">
        <v>125</v>
      </c>
      <c r="C96" s="49" t="s">
        <v>264</v>
      </c>
      <c r="D96" s="25" t="s">
        <v>28</v>
      </c>
      <c r="E96" s="6">
        <v>30</v>
      </c>
      <c r="F96" s="9">
        <v>9.73</v>
      </c>
      <c r="G96" s="29">
        <f t="shared" si="3"/>
        <v>291.89999999999998</v>
      </c>
      <c r="H96" s="2">
        <f>_xlfn.XLOOKUP(B96,'Oferta económica'!A:A,'Oferta económica'!G:G)</f>
        <v>0</v>
      </c>
      <c r="I96" s="28">
        <f t="shared" si="2"/>
        <v>0</v>
      </c>
    </row>
    <row r="97" spans="1:9" x14ac:dyDescent="0.3">
      <c r="A97" s="6" t="s">
        <v>29</v>
      </c>
      <c r="B97" s="46" t="s">
        <v>126</v>
      </c>
      <c r="C97" s="49" t="s">
        <v>265</v>
      </c>
      <c r="D97" s="25" t="s">
        <v>28</v>
      </c>
      <c r="E97" s="6">
        <v>40</v>
      </c>
      <c r="F97" s="9">
        <v>15.81</v>
      </c>
      <c r="G97" s="29">
        <f t="shared" si="3"/>
        <v>632.4</v>
      </c>
      <c r="H97" s="2">
        <f>_xlfn.XLOOKUP(B97,'Oferta económica'!A:A,'Oferta económica'!G:G)</f>
        <v>0</v>
      </c>
      <c r="I97" s="28">
        <f t="shared" si="2"/>
        <v>0</v>
      </c>
    </row>
    <row r="98" spans="1:9" x14ac:dyDescent="0.3">
      <c r="A98" s="6" t="s">
        <v>29</v>
      </c>
      <c r="B98" s="46" t="s">
        <v>127</v>
      </c>
      <c r="C98" s="49" t="s">
        <v>266</v>
      </c>
      <c r="D98" s="25" t="s">
        <v>28</v>
      </c>
      <c r="E98" s="6">
        <v>40</v>
      </c>
      <c r="F98" s="9">
        <v>65.930000000000007</v>
      </c>
      <c r="G98" s="29">
        <f t="shared" si="3"/>
        <v>2637.2</v>
      </c>
      <c r="H98" s="2">
        <f>_xlfn.XLOOKUP(B98,'Oferta económica'!A:A,'Oferta económica'!G:G)</f>
        <v>0</v>
      </c>
      <c r="I98" s="28">
        <f t="shared" si="2"/>
        <v>0</v>
      </c>
    </row>
    <row r="99" spans="1:9" x14ac:dyDescent="0.3">
      <c r="A99" s="6" t="s">
        <v>29</v>
      </c>
      <c r="B99" s="46" t="s">
        <v>128</v>
      </c>
      <c r="C99" s="49" t="s">
        <v>267</v>
      </c>
      <c r="D99" s="25" t="s">
        <v>28</v>
      </c>
      <c r="E99" s="6">
        <v>20</v>
      </c>
      <c r="F99" s="9">
        <v>4.09</v>
      </c>
      <c r="G99" s="29">
        <f t="shared" si="3"/>
        <v>81.8</v>
      </c>
      <c r="H99" s="2">
        <f>_xlfn.XLOOKUP(B99,'Oferta económica'!A:A,'Oferta económica'!G:G)</f>
        <v>0</v>
      </c>
      <c r="I99" s="28">
        <f t="shared" si="2"/>
        <v>0</v>
      </c>
    </row>
    <row r="100" spans="1:9" x14ac:dyDescent="0.3">
      <c r="A100" s="6" t="s">
        <v>29</v>
      </c>
      <c r="B100" s="46" t="s">
        <v>129</v>
      </c>
      <c r="C100" s="49" t="s">
        <v>268</v>
      </c>
      <c r="D100" s="25" t="s">
        <v>28</v>
      </c>
      <c r="E100" s="6">
        <v>20</v>
      </c>
      <c r="F100" s="9">
        <v>1.9</v>
      </c>
      <c r="G100" s="29">
        <f t="shared" si="3"/>
        <v>38</v>
      </c>
      <c r="H100" s="2">
        <f>_xlfn.XLOOKUP(B100,'Oferta económica'!A:A,'Oferta económica'!G:G)</f>
        <v>0</v>
      </c>
      <c r="I100" s="28">
        <f t="shared" si="2"/>
        <v>0</v>
      </c>
    </row>
    <row r="101" spans="1:9" x14ac:dyDescent="0.3">
      <c r="A101" s="6" t="s">
        <v>29</v>
      </c>
      <c r="B101" s="46" t="s">
        <v>130</v>
      </c>
      <c r="C101" s="49" t="s">
        <v>269</v>
      </c>
      <c r="D101" s="25" t="s">
        <v>28</v>
      </c>
      <c r="E101" s="6">
        <v>160</v>
      </c>
      <c r="F101" s="9">
        <v>4.09</v>
      </c>
      <c r="G101" s="29">
        <f t="shared" si="3"/>
        <v>654.4</v>
      </c>
      <c r="H101" s="2">
        <f>_xlfn.XLOOKUP(B101,'Oferta económica'!A:A,'Oferta económica'!G:G)</f>
        <v>0</v>
      </c>
      <c r="I101" s="28">
        <f t="shared" si="2"/>
        <v>0</v>
      </c>
    </row>
    <row r="102" spans="1:9" x14ac:dyDescent="0.3">
      <c r="A102" s="6" t="s">
        <v>29</v>
      </c>
      <c r="B102" s="46" t="s">
        <v>131</v>
      </c>
      <c r="C102" s="49" t="s">
        <v>270</v>
      </c>
      <c r="D102" s="25" t="s">
        <v>28</v>
      </c>
      <c r="E102" s="6">
        <v>60</v>
      </c>
      <c r="F102" s="9">
        <v>14.25</v>
      </c>
      <c r="G102" s="29">
        <f t="shared" si="3"/>
        <v>855</v>
      </c>
      <c r="H102" s="2">
        <f>_xlfn.XLOOKUP(B102,'Oferta económica'!A:A,'Oferta económica'!G:G)</f>
        <v>0</v>
      </c>
      <c r="I102" s="28">
        <f t="shared" si="2"/>
        <v>0</v>
      </c>
    </row>
    <row r="103" spans="1:9" x14ac:dyDescent="0.3">
      <c r="A103" s="6" t="s">
        <v>29</v>
      </c>
      <c r="B103" s="46" t="s">
        <v>132</v>
      </c>
      <c r="C103" s="49" t="s">
        <v>271</v>
      </c>
      <c r="D103" s="25" t="s">
        <v>28</v>
      </c>
      <c r="E103" s="6">
        <v>10</v>
      </c>
      <c r="F103" s="9">
        <v>6.3</v>
      </c>
      <c r="G103" s="29">
        <f t="shared" si="3"/>
        <v>63</v>
      </c>
      <c r="H103" s="2">
        <f>_xlfn.XLOOKUP(B103,'Oferta económica'!A:A,'Oferta económica'!G:G)</f>
        <v>0</v>
      </c>
      <c r="I103" s="28">
        <f t="shared" si="2"/>
        <v>0</v>
      </c>
    </row>
    <row r="104" spans="1:9" x14ac:dyDescent="0.3">
      <c r="A104" s="6" t="s">
        <v>29</v>
      </c>
      <c r="B104" s="46" t="s">
        <v>133</v>
      </c>
      <c r="C104" s="49" t="s">
        <v>272</v>
      </c>
      <c r="D104" s="25" t="s">
        <v>28</v>
      </c>
      <c r="E104" s="6">
        <v>40</v>
      </c>
      <c r="F104" s="9">
        <v>2.65</v>
      </c>
      <c r="G104" s="29">
        <f t="shared" si="3"/>
        <v>106</v>
      </c>
      <c r="H104" s="2">
        <f>_xlfn.XLOOKUP(B104,'Oferta económica'!A:A,'Oferta económica'!G:G)</f>
        <v>0</v>
      </c>
      <c r="I104" s="28">
        <f t="shared" si="2"/>
        <v>0</v>
      </c>
    </row>
    <row r="105" spans="1:9" x14ac:dyDescent="0.3">
      <c r="A105" s="6" t="s">
        <v>29</v>
      </c>
      <c r="B105" s="46" t="s">
        <v>134</v>
      </c>
      <c r="C105" s="49" t="s">
        <v>273</v>
      </c>
      <c r="D105" s="25" t="s">
        <v>28</v>
      </c>
      <c r="E105" s="6">
        <v>10</v>
      </c>
      <c r="F105" s="9">
        <v>2.02</v>
      </c>
      <c r="G105" s="29">
        <f t="shared" si="3"/>
        <v>20.2</v>
      </c>
      <c r="H105" s="2">
        <f>_xlfn.XLOOKUP(B105,'Oferta económica'!A:A,'Oferta económica'!G:G)</f>
        <v>0</v>
      </c>
      <c r="I105" s="28">
        <f t="shared" si="2"/>
        <v>0</v>
      </c>
    </row>
    <row r="106" spans="1:9" x14ac:dyDescent="0.3">
      <c r="A106" s="6" t="s">
        <v>29</v>
      </c>
      <c r="B106" s="46" t="s">
        <v>135</v>
      </c>
      <c r="C106" s="49" t="s">
        <v>274</v>
      </c>
      <c r="D106" s="25" t="s">
        <v>28</v>
      </c>
      <c r="E106" s="6">
        <v>12</v>
      </c>
      <c r="F106" s="9">
        <v>17.12</v>
      </c>
      <c r="G106" s="29">
        <f t="shared" si="3"/>
        <v>205.44</v>
      </c>
      <c r="H106" s="2">
        <f>_xlfn.XLOOKUP(B106,'Oferta económica'!A:A,'Oferta económica'!G:G)</f>
        <v>0</v>
      </c>
      <c r="I106" s="28">
        <f t="shared" si="2"/>
        <v>0</v>
      </c>
    </row>
    <row r="107" spans="1:9" x14ac:dyDescent="0.3">
      <c r="A107" s="6" t="s">
        <v>29</v>
      </c>
      <c r="B107" s="46" t="s">
        <v>136</v>
      </c>
      <c r="C107" s="49" t="s">
        <v>275</v>
      </c>
      <c r="D107" s="25" t="s">
        <v>28</v>
      </c>
      <c r="E107" s="6">
        <v>42</v>
      </c>
      <c r="F107" s="9">
        <v>13.15</v>
      </c>
      <c r="G107" s="29">
        <f t="shared" si="3"/>
        <v>552.29999999999995</v>
      </c>
      <c r="H107" s="2">
        <f>_xlfn.XLOOKUP(B107,'Oferta económica'!A:A,'Oferta económica'!G:G)</f>
        <v>0</v>
      </c>
      <c r="I107" s="28">
        <f t="shared" si="2"/>
        <v>0</v>
      </c>
    </row>
    <row r="108" spans="1:9" x14ac:dyDescent="0.3">
      <c r="A108" s="6" t="s">
        <v>29</v>
      </c>
      <c r="B108" s="46" t="s">
        <v>137</v>
      </c>
      <c r="C108" s="49" t="s">
        <v>276</v>
      </c>
      <c r="D108" s="25" t="s">
        <v>28</v>
      </c>
      <c r="E108" s="6">
        <v>140</v>
      </c>
      <c r="F108" s="9">
        <v>3.22</v>
      </c>
      <c r="G108" s="29">
        <f t="shared" si="3"/>
        <v>450.8</v>
      </c>
      <c r="H108" s="2">
        <f>_xlfn.XLOOKUP(B108,'Oferta económica'!A:A,'Oferta económica'!G:G)</f>
        <v>0</v>
      </c>
      <c r="I108" s="28">
        <f t="shared" si="2"/>
        <v>0</v>
      </c>
    </row>
    <row r="109" spans="1:9" x14ac:dyDescent="0.3">
      <c r="A109" s="6" t="s">
        <v>29</v>
      </c>
      <c r="B109" s="46" t="s">
        <v>138</v>
      </c>
      <c r="C109" s="49" t="s">
        <v>277</v>
      </c>
      <c r="D109" s="25" t="s">
        <v>28</v>
      </c>
      <c r="E109" s="6">
        <v>40</v>
      </c>
      <c r="F109" s="9">
        <v>5.74</v>
      </c>
      <c r="G109" s="29">
        <f t="shared" si="3"/>
        <v>229.6</v>
      </c>
      <c r="H109" s="2">
        <f>_xlfn.XLOOKUP(B109,'Oferta económica'!A:A,'Oferta económica'!G:G)</f>
        <v>0</v>
      </c>
      <c r="I109" s="28">
        <f t="shared" si="2"/>
        <v>0</v>
      </c>
    </row>
    <row r="110" spans="1:9" x14ac:dyDescent="0.3">
      <c r="A110" s="6" t="s">
        <v>29</v>
      </c>
      <c r="B110" s="46" t="s">
        <v>139</v>
      </c>
      <c r="C110" s="49" t="s">
        <v>278</v>
      </c>
      <c r="D110" s="25" t="s">
        <v>28</v>
      </c>
      <c r="E110" s="6">
        <v>200</v>
      </c>
      <c r="F110" s="9">
        <v>20.27</v>
      </c>
      <c r="G110" s="29">
        <f t="shared" si="3"/>
        <v>4054</v>
      </c>
      <c r="H110" s="2">
        <f>_xlfn.XLOOKUP(B110,'Oferta económica'!A:A,'Oferta económica'!G:G)</f>
        <v>0</v>
      </c>
      <c r="I110" s="28">
        <f t="shared" si="2"/>
        <v>0</v>
      </c>
    </row>
    <row r="111" spans="1:9" x14ac:dyDescent="0.3">
      <c r="A111" s="6" t="s">
        <v>29</v>
      </c>
      <c r="B111" s="46" t="s">
        <v>140</v>
      </c>
      <c r="C111" s="49" t="s">
        <v>279</v>
      </c>
      <c r="D111" s="25" t="s">
        <v>28</v>
      </c>
      <c r="E111" s="6">
        <v>40</v>
      </c>
      <c r="F111" s="9">
        <v>2.5299999999999998</v>
      </c>
      <c r="G111" s="29">
        <f t="shared" si="3"/>
        <v>101.2</v>
      </c>
      <c r="H111" s="2">
        <f>_xlfn.XLOOKUP(B111,'Oferta económica'!A:A,'Oferta económica'!G:G)</f>
        <v>0</v>
      </c>
      <c r="I111" s="28">
        <f t="shared" si="2"/>
        <v>0</v>
      </c>
    </row>
    <row r="112" spans="1:9" x14ac:dyDescent="0.3">
      <c r="A112" s="6" t="s">
        <v>29</v>
      </c>
      <c r="B112" s="46" t="s">
        <v>141</v>
      </c>
      <c r="C112" s="49" t="s">
        <v>280</v>
      </c>
      <c r="D112" s="25" t="s">
        <v>28</v>
      </c>
      <c r="E112" s="6">
        <v>32</v>
      </c>
      <c r="F112" s="9">
        <v>4.83</v>
      </c>
      <c r="G112" s="29">
        <f t="shared" si="3"/>
        <v>154.56</v>
      </c>
      <c r="H112" s="2">
        <f>_xlfn.XLOOKUP(B112,'Oferta económica'!A:A,'Oferta económica'!G:G)</f>
        <v>0</v>
      </c>
      <c r="I112" s="28">
        <f t="shared" si="2"/>
        <v>0</v>
      </c>
    </row>
    <row r="113" spans="1:9" x14ac:dyDescent="0.3">
      <c r="A113" s="6" t="s">
        <v>29</v>
      </c>
      <c r="B113" s="46" t="s">
        <v>142</v>
      </c>
      <c r="C113" s="49" t="s">
        <v>281</v>
      </c>
      <c r="D113" s="25" t="s">
        <v>28</v>
      </c>
      <c r="E113" s="6">
        <v>30</v>
      </c>
      <c r="F113" s="9">
        <v>5.22</v>
      </c>
      <c r="G113" s="29">
        <f t="shared" si="3"/>
        <v>156.6</v>
      </c>
      <c r="H113" s="2">
        <f>_xlfn.XLOOKUP(B113,'Oferta económica'!A:A,'Oferta económica'!G:G)</f>
        <v>0</v>
      </c>
      <c r="I113" s="28">
        <f t="shared" si="2"/>
        <v>0</v>
      </c>
    </row>
    <row r="114" spans="1:9" x14ac:dyDescent="0.3">
      <c r="A114" s="6" t="s">
        <v>29</v>
      </c>
      <c r="B114" s="46" t="s">
        <v>143</v>
      </c>
      <c r="C114" s="49" t="s">
        <v>282</v>
      </c>
      <c r="D114" s="25" t="s">
        <v>28</v>
      </c>
      <c r="E114" s="6">
        <v>100</v>
      </c>
      <c r="F114" s="9">
        <v>10.5</v>
      </c>
      <c r="G114" s="29">
        <f t="shared" si="3"/>
        <v>1050</v>
      </c>
      <c r="H114" s="2">
        <f>_xlfn.XLOOKUP(B114,'Oferta económica'!A:A,'Oferta económica'!G:G)</f>
        <v>0</v>
      </c>
      <c r="I114" s="28">
        <f t="shared" si="2"/>
        <v>0</v>
      </c>
    </row>
    <row r="115" spans="1:9" x14ac:dyDescent="0.3">
      <c r="A115" s="6" t="s">
        <v>29</v>
      </c>
      <c r="B115" s="46" t="s">
        <v>144</v>
      </c>
      <c r="C115" s="49" t="s">
        <v>283</v>
      </c>
      <c r="D115" s="25" t="s">
        <v>28</v>
      </c>
      <c r="E115" s="6">
        <v>40</v>
      </c>
      <c r="F115" s="9">
        <v>13.03</v>
      </c>
      <c r="G115" s="29">
        <f t="shared" si="3"/>
        <v>521.20000000000005</v>
      </c>
      <c r="H115" s="2">
        <f>_xlfn.XLOOKUP(B115,'Oferta económica'!A:A,'Oferta económica'!G:G)</f>
        <v>0</v>
      </c>
      <c r="I115" s="28">
        <f t="shared" si="2"/>
        <v>0</v>
      </c>
    </row>
    <row r="116" spans="1:9" x14ac:dyDescent="0.3">
      <c r="A116" s="6" t="s">
        <v>29</v>
      </c>
      <c r="B116" s="46" t="s">
        <v>145</v>
      </c>
      <c r="C116" s="49" t="s">
        <v>284</v>
      </c>
      <c r="D116" s="25" t="s">
        <v>28</v>
      </c>
      <c r="E116" s="6">
        <v>20</v>
      </c>
      <c r="F116" s="9">
        <v>2.1</v>
      </c>
      <c r="G116" s="29">
        <f t="shared" si="3"/>
        <v>42</v>
      </c>
      <c r="H116" s="2">
        <f>_xlfn.XLOOKUP(B116,'Oferta económica'!A:A,'Oferta económica'!G:G)</f>
        <v>0</v>
      </c>
      <c r="I116" s="28">
        <f t="shared" si="2"/>
        <v>0</v>
      </c>
    </row>
    <row r="117" spans="1:9" x14ac:dyDescent="0.3">
      <c r="A117" s="6" t="s">
        <v>29</v>
      </c>
      <c r="B117" s="46" t="s">
        <v>146</v>
      </c>
      <c r="C117" s="49" t="s">
        <v>285</v>
      </c>
      <c r="D117" s="25" t="s">
        <v>28</v>
      </c>
      <c r="E117" s="6">
        <v>20</v>
      </c>
      <c r="F117" s="9">
        <v>5.25</v>
      </c>
      <c r="G117" s="29">
        <f t="shared" si="3"/>
        <v>105</v>
      </c>
      <c r="H117" s="2">
        <f>_xlfn.XLOOKUP(B117,'Oferta económica'!A:A,'Oferta económica'!G:G)</f>
        <v>0</v>
      </c>
      <c r="I117" s="28">
        <f t="shared" ref="I117:I150" si="4">ROUND(E117*H117,2)</f>
        <v>0</v>
      </c>
    </row>
    <row r="118" spans="1:9" x14ac:dyDescent="0.3">
      <c r="A118" s="6" t="s">
        <v>29</v>
      </c>
      <c r="B118" s="46" t="s">
        <v>147</v>
      </c>
      <c r="C118" s="49" t="s">
        <v>219</v>
      </c>
      <c r="D118" s="25" t="s">
        <v>28</v>
      </c>
      <c r="E118" s="6">
        <v>15</v>
      </c>
      <c r="F118" s="9">
        <v>16.23</v>
      </c>
      <c r="G118" s="29">
        <f t="shared" si="3"/>
        <v>243.45</v>
      </c>
      <c r="H118" s="2">
        <f>_xlfn.XLOOKUP(B118,'Oferta económica'!A:A,'Oferta económica'!G:G)</f>
        <v>0</v>
      </c>
      <c r="I118" s="28">
        <f t="shared" si="4"/>
        <v>0</v>
      </c>
    </row>
    <row r="119" spans="1:9" x14ac:dyDescent="0.3">
      <c r="A119" s="6" t="s">
        <v>29</v>
      </c>
      <c r="B119" s="46" t="s">
        <v>148</v>
      </c>
      <c r="C119" s="49" t="s">
        <v>286</v>
      </c>
      <c r="D119" s="25" t="s">
        <v>28</v>
      </c>
      <c r="E119" s="6">
        <v>20</v>
      </c>
      <c r="F119" s="9">
        <v>15.96</v>
      </c>
      <c r="G119" s="29">
        <f t="shared" si="3"/>
        <v>319.2</v>
      </c>
      <c r="H119" s="2">
        <f>_xlfn.XLOOKUP(B119,'Oferta económica'!A:A,'Oferta económica'!G:G)</f>
        <v>0</v>
      </c>
      <c r="I119" s="28">
        <f t="shared" si="4"/>
        <v>0</v>
      </c>
    </row>
    <row r="120" spans="1:9" x14ac:dyDescent="0.3">
      <c r="A120" s="6" t="s">
        <v>29</v>
      </c>
      <c r="B120" s="46" t="s">
        <v>149</v>
      </c>
      <c r="C120" s="49" t="s">
        <v>287</v>
      </c>
      <c r="D120" s="25" t="s">
        <v>28</v>
      </c>
      <c r="E120" s="6">
        <v>20</v>
      </c>
      <c r="F120" s="9">
        <v>1.75</v>
      </c>
      <c r="G120" s="29">
        <f t="shared" si="3"/>
        <v>35</v>
      </c>
      <c r="H120" s="2">
        <f>_xlfn.XLOOKUP(B120,'Oferta económica'!A:A,'Oferta económica'!G:G)</f>
        <v>0</v>
      </c>
      <c r="I120" s="28">
        <f t="shared" si="4"/>
        <v>0</v>
      </c>
    </row>
    <row r="121" spans="1:9" x14ac:dyDescent="0.3">
      <c r="A121" s="6" t="s">
        <v>29</v>
      </c>
      <c r="B121" s="46" t="s">
        <v>150</v>
      </c>
      <c r="C121" s="49" t="s">
        <v>288</v>
      </c>
      <c r="D121" s="25" t="s">
        <v>28</v>
      </c>
      <c r="E121" s="6">
        <v>20</v>
      </c>
      <c r="F121" s="9">
        <v>2.59</v>
      </c>
      <c r="G121" s="29">
        <f t="shared" si="3"/>
        <v>51.8</v>
      </c>
      <c r="H121" s="2">
        <f>_xlfn.XLOOKUP(B121,'Oferta económica'!A:A,'Oferta económica'!G:G)</f>
        <v>0</v>
      </c>
      <c r="I121" s="28">
        <f t="shared" si="4"/>
        <v>0</v>
      </c>
    </row>
    <row r="122" spans="1:9" x14ac:dyDescent="0.3">
      <c r="A122" s="6" t="s">
        <v>29</v>
      </c>
      <c r="B122" s="46" t="s">
        <v>151</v>
      </c>
      <c r="C122" s="49" t="s">
        <v>289</v>
      </c>
      <c r="D122" s="25" t="s">
        <v>28</v>
      </c>
      <c r="E122" s="6">
        <v>14</v>
      </c>
      <c r="F122" s="9">
        <v>25.87</v>
      </c>
      <c r="G122" s="29">
        <f t="shared" si="3"/>
        <v>362.18</v>
      </c>
      <c r="H122" s="2">
        <f>_xlfn.XLOOKUP(B122,'Oferta económica'!A:A,'Oferta económica'!G:G)</f>
        <v>0</v>
      </c>
      <c r="I122" s="28">
        <f t="shared" si="4"/>
        <v>0</v>
      </c>
    </row>
    <row r="123" spans="1:9" x14ac:dyDescent="0.3">
      <c r="A123" s="6" t="s">
        <v>29</v>
      </c>
      <c r="B123" s="46" t="s">
        <v>152</v>
      </c>
      <c r="C123" s="49" t="s">
        <v>290</v>
      </c>
      <c r="D123" s="25" t="s">
        <v>28</v>
      </c>
      <c r="E123" s="6">
        <v>10</v>
      </c>
      <c r="F123" s="9">
        <v>51.51</v>
      </c>
      <c r="G123" s="29">
        <f t="shared" si="3"/>
        <v>515.1</v>
      </c>
      <c r="H123" s="2">
        <f>_xlfn.XLOOKUP(B123,'Oferta económica'!A:A,'Oferta económica'!G:G)</f>
        <v>0</v>
      </c>
      <c r="I123" s="28">
        <f t="shared" si="4"/>
        <v>0</v>
      </c>
    </row>
    <row r="124" spans="1:9" x14ac:dyDescent="0.3">
      <c r="A124" s="6" t="s">
        <v>29</v>
      </c>
      <c r="B124" s="46" t="s">
        <v>153</v>
      </c>
      <c r="C124" s="49" t="s">
        <v>223</v>
      </c>
      <c r="D124" s="25" t="s">
        <v>28</v>
      </c>
      <c r="E124" s="6">
        <v>8</v>
      </c>
      <c r="F124" s="9">
        <v>42.06</v>
      </c>
      <c r="G124" s="29">
        <f t="shared" si="3"/>
        <v>336.48</v>
      </c>
      <c r="H124" s="2">
        <f>_xlfn.XLOOKUP(B124,'Oferta económica'!A:A,'Oferta económica'!G:G)</f>
        <v>0</v>
      </c>
      <c r="I124" s="28">
        <f t="shared" si="4"/>
        <v>0</v>
      </c>
    </row>
    <row r="125" spans="1:9" x14ac:dyDescent="0.3">
      <c r="A125" s="6" t="s">
        <v>29</v>
      </c>
      <c r="B125" s="46" t="s">
        <v>154</v>
      </c>
      <c r="C125" s="49" t="s">
        <v>291</v>
      </c>
      <c r="D125" s="25" t="s">
        <v>28</v>
      </c>
      <c r="E125" s="6">
        <v>20</v>
      </c>
      <c r="F125" s="9">
        <v>3.84</v>
      </c>
      <c r="G125" s="29">
        <f t="shared" si="3"/>
        <v>76.8</v>
      </c>
      <c r="H125" s="2">
        <f>_xlfn.XLOOKUP(B125,'Oferta económica'!A:A,'Oferta económica'!G:G)</f>
        <v>0</v>
      </c>
      <c r="I125" s="28">
        <f t="shared" si="4"/>
        <v>0</v>
      </c>
    </row>
    <row r="126" spans="1:9" x14ac:dyDescent="0.3">
      <c r="A126" s="6" t="s">
        <v>29</v>
      </c>
      <c r="B126" s="46" t="s">
        <v>155</v>
      </c>
      <c r="C126" s="49" t="s">
        <v>292</v>
      </c>
      <c r="D126" s="25" t="s">
        <v>28</v>
      </c>
      <c r="E126" s="6">
        <v>4</v>
      </c>
      <c r="F126" s="9">
        <v>15.29</v>
      </c>
      <c r="G126" s="29">
        <f t="shared" si="3"/>
        <v>61.16</v>
      </c>
      <c r="H126" s="2">
        <f>_xlfn.XLOOKUP(B126,'Oferta económica'!A:A,'Oferta económica'!G:G)</f>
        <v>0</v>
      </c>
      <c r="I126" s="28">
        <f t="shared" si="4"/>
        <v>0</v>
      </c>
    </row>
    <row r="127" spans="1:9" x14ac:dyDescent="0.3">
      <c r="A127" s="6" t="s">
        <v>29</v>
      </c>
      <c r="B127" s="46" t="s">
        <v>156</v>
      </c>
      <c r="C127" s="49" t="s">
        <v>293</v>
      </c>
      <c r="D127" s="25" t="s">
        <v>28</v>
      </c>
      <c r="E127" s="6">
        <v>52</v>
      </c>
      <c r="F127" s="9">
        <v>4.88</v>
      </c>
      <c r="G127" s="29">
        <f t="shared" si="3"/>
        <v>253.76</v>
      </c>
      <c r="H127" s="2">
        <f>_xlfn.XLOOKUP(B127,'Oferta económica'!A:A,'Oferta económica'!G:G)</f>
        <v>0</v>
      </c>
      <c r="I127" s="28">
        <f t="shared" si="4"/>
        <v>0</v>
      </c>
    </row>
    <row r="128" spans="1:9" x14ac:dyDescent="0.3">
      <c r="A128" s="6" t="s">
        <v>29</v>
      </c>
      <c r="B128" s="46" t="s">
        <v>157</v>
      </c>
      <c r="C128" s="49" t="s">
        <v>294</v>
      </c>
      <c r="D128" s="25" t="s">
        <v>28</v>
      </c>
      <c r="E128" s="6">
        <v>22</v>
      </c>
      <c r="F128" s="9">
        <v>3.61</v>
      </c>
      <c r="G128" s="29">
        <f t="shared" si="3"/>
        <v>79.42</v>
      </c>
      <c r="H128" s="2">
        <f>_xlfn.XLOOKUP(B128,'Oferta económica'!A:A,'Oferta económica'!G:G)</f>
        <v>0</v>
      </c>
      <c r="I128" s="28">
        <f t="shared" si="4"/>
        <v>0</v>
      </c>
    </row>
    <row r="129" spans="1:9" x14ac:dyDescent="0.3">
      <c r="A129" s="6" t="s">
        <v>29</v>
      </c>
      <c r="B129" s="46" t="s">
        <v>158</v>
      </c>
      <c r="C129" s="49" t="s">
        <v>227</v>
      </c>
      <c r="D129" s="25" t="s">
        <v>28</v>
      </c>
      <c r="E129" s="6">
        <v>100</v>
      </c>
      <c r="F129" s="9">
        <v>2.4700000000000002</v>
      </c>
      <c r="G129" s="29">
        <f t="shared" si="3"/>
        <v>247</v>
      </c>
      <c r="H129" s="2">
        <f>_xlfn.XLOOKUP(B129,'Oferta económica'!A:A,'Oferta económica'!G:G)</f>
        <v>0</v>
      </c>
      <c r="I129" s="28">
        <f t="shared" si="4"/>
        <v>0</v>
      </c>
    </row>
    <row r="130" spans="1:9" x14ac:dyDescent="0.3">
      <c r="A130" s="6" t="s">
        <v>29</v>
      </c>
      <c r="B130" s="46" t="s">
        <v>159</v>
      </c>
      <c r="C130" s="49" t="s">
        <v>228</v>
      </c>
      <c r="D130" s="25" t="s">
        <v>28</v>
      </c>
      <c r="E130" s="6">
        <v>15</v>
      </c>
      <c r="F130" s="9">
        <v>26.58</v>
      </c>
      <c r="G130" s="29">
        <f t="shared" si="3"/>
        <v>398.7</v>
      </c>
      <c r="H130" s="2">
        <f>_xlfn.XLOOKUP(B130,'Oferta económica'!A:A,'Oferta económica'!G:G)</f>
        <v>0</v>
      </c>
      <c r="I130" s="28">
        <f t="shared" si="4"/>
        <v>0</v>
      </c>
    </row>
    <row r="131" spans="1:9" x14ac:dyDescent="0.3">
      <c r="A131" s="6" t="s">
        <v>29</v>
      </c>
      <c r="B131" s="46" t="s">
        <v>160</v>
      </c>
      <c r="C131" s="49" t="s">
        <v>295</v>
      </c>
      <c r="D131" s="25" t="s">
        <v>28</v>
      </c>
      <c r="E131" s="6">
        <v>30</v>
      </c>
      <c r="F131" s="9">
        <v>6.37</v>
      </c>
      <c r="G131" s="29">
        <f t="shared" si="3"/>
        <v>191.1</v>
      </c>
      <c r="H131" s="2">
        <f>_xlfn.XLOOKUP(B131,'Oferta económica'!A:A,'Oferta económica'!G:G)</f>
        <v>0</v>
      </c>
      <c r="I131" s="28">
        <f t="shared" si="4"/>
        <v>0</v>
      </c>
    </row>
    <row r="132" spans="1:9" x14ac:dyDescent="0.3">
      <c r="A132" s="6" t="s">
        <v>29</v>
      </c>
      <c r="B132" s="46" t="s">
        <v>161</v>
      </c>
      <c r="C132" s="49" t="s">
        <v>296</v>
      </c>
      <c r="D132" s="25" t="s">
        <v>28</v>
      </c>
      <c r="E132" s="6">
        <v>10</v>
      </c>
      <c r="F132" s="9">
        <v>18.350000000000001</v>
      </c>
      <c r="G132" s="29">
        <f t="shared" si="3"/>
        <v>183.5</v>
      </c>
      <c r="H132" s="2">
        <f>_xlfn.XLOOKUP(B132,'Oferta económica'!A:A,'Oferta económica'!G:G)</f>
        <v>0</v>
      </c>
      <c r="I132" s="28">
        <f t="shared" si="4"/>
        <v>0</v>
      </c>
    </row>
    <row r="133" spans="1:9" x14ac:dyDescent="0.3">
      <c r="A133" s="6" t="s">
        <v>29</v>
      </c>
      <c r="B133" s="46" t="s">
        <v>162</v>
      </c>
      <c r="C133" s="49" t="s">
        <v>297</v>
      </c>
      <c r="D133" s="25" t="s">
        <v>28</v>
      </c>
      <c r="E133" s="6">
        <v>20</v>
      </c>
      <c r="F133" s="9">
        <v>2.5499999999999998</v>
      </c>
      <c r="G133" s="29">
        <f t="shared" si="3"/>
        <v>51</v>
      </c>
      <c r="H133" s="2">
        <f>_xlfn.XLOOKUP(B133,'Oferta económica'!A:A,'Oferta económica'!G:G)</f>
        <v>0</v>
      </c>
      <c r="I133" s="28">
        <f t="shared" si="4"/>
        <v>0</v>
      </c>
    </row>
    <row r="134" spans="1:9" x14ac:dyDescent="0.3">
      <c r="A134" s="6" t="s">
        <v>29</v>
      </c>
      <c r="B134" s="46" t="s">
        <v>163</v>
      </c>
      <c r="C134" s="49" t="s">
        <v>298</v>
      </c>
      <c r="D134" s="25" t="s">
        <v>28</v>
      </c>
      <c r="E134" s="6">
        <v>60</v>
      </c>
      <c r="F134" s="9">
        <v>2.5499999999999998</v>
      </c>
      <c r="G134" s="29">
        <f t="shared" si="3"/>
        <v>153</v>
      </c>
      <c r="H134" s="2">
        <f>_xlfn.XLOOKUP(B134,'Oferta económica'!A:A,'Oferta económica'!G:G)</f>
        <v>0</v>
      </c>
      <c r="I134" s="28">
        <f t="shared" si="4"/>
        <v>0</v>
      </c>
    </row>
    <row r="135" spans="1:9" x14ac:dyDescent="0.3">
      <c r="A135" s="6" t="s">
        <v>29</v>
      </c>
      <c r="B135" s="46" t="s">
        <v>164</v>
      </c>
      <c r="C135" s="49" t="s">
        <v>299</v>
      </c>
      <c r="D135" s="25" t="s">
        <v>28</v>
      </c>
      <c r="E135" s="6">
        <v>16</v>
      </c>
      <c r="F135" s="9">
        <v>11.93</v>
      </c>
      <c r="G135" s="29">
        <f t="shared" si="3"/>
        <v>190.88</v>
      </c>
      <c r="H135" s="2">
        <f>_xlfn.XLOOKUP(B135,'Oferta económica'!A:A,'Oferta económica'!G:G)</f>
        <v>0</v>
      </c>
      <c r="I135" s="28">
        <f t="shared" si="4"/>
        <v>0</v>
      </c>
    </row>
    <row r="136" spans="1:9" x14ac:dyDescent="0.3">
      <c r="A136" s="6" t="s">
        <v>29</v>
      </c>
      <c r="B136" s="46" t="s">
        <v>165</v>
      </c>
      <c r="C136" s="49" t="s">
        <v>300</v>
      </c>
      <c r="D136" s="25" t="s">
        <v>28</v>
      </c>
      <c r="E136" s="6">
        <v>4</v>
      </c>
      <c r="F136" s="9">
        <v>4.88</v>
      </c>
      <c r="G136" s="29">
        <f t="shared" si="3"/>
        <v>19.52</v>
      </c>
      <c r="H136" s="2">
        <f>_xlfn.XLOOKUP(B136,'Oferta económica'!A:A,'Oferta económica'!G:G)</f>
        <v>0</v>
      </c>
      <c r="I136" s="28">
        <f t="shared" si="4"/>
        <v>0</v>
      </c>
    </row>
    <row r="137" spans="1:9" x14ac:dyDescent="0.3">
      <c r="A137" s="6" t="s">
        <v>29</v>
      </c>
      <c r="B137" s="46" t="s">
        <v>166</v>
      </c>
      <c r="C137" s="49" t="s">
        <v>301</v>
      </c>
      <c r="D137" s="25" t="s">
        <v>28</v>
      </c>
      <c r="E137" s="6">
        <v>4</v>
      </c>
      <c r="F137" s="9">
        <v>2.5499999999999998</v>
      </c>
      <c r="G137" s="29">
        <f t="shared" si="3"/>
        <v>10.199999999999999</v>
      </c>
      <c r="H137" s="2">
        <f>_xlfn.XLOOKUP(B137,'Oferta económica'!A:A,'Oferta económica'!G:G)</f>
        <v>0</v>
      </c>
      <c r="I137" s="28">
        <f t="shared" si="4"/>
        <v>0</v>
      </c>
    </row>
    <row r="138" spans="1:9" x14ac:dyDescent="0.3">
      <c r="A138" s="6" t="s">
        <v>29</v>
      </c>
      <c r="B138" s="46" t="s">
        <v>167</v>
      </c>
      <c r="C138" s="49" t="s">
        <v>231</v>
      </c>
      <c r="D138" s="25" t="s">
        <v>28</v>
      </c>
      <c r="E138" s="6">
        <v>100</v>
      </c>
      <c r="F138" s="9">
        <v>1.43</v>
      </c>
      <c r="G138" s="29">
        <f t="shared" si="3"/>
        <v>143</v>
      </c>
      <c r="H138" s="2">
        <f>_xlfn.XLOOKUP(B138,'Oferta económica'!A:A,'Oferta económica'!G:G)</f>
        <v>0</v>
      </c>
      <c r="I138" s="28">
        <f t="shared" si="4"/>
        <v>0</v>
      </c>
    </row>
    <row r="139" spans="1:9" x14ac:dyDescent="0.3">
      <c r="A139" s="6" t="s">
        <v>29</v>
      </c>
      <c r="B139" s="46" t="s">
        <v>168</v>
      </c>
      <c r="C139" s="49" t="s">
        <v>302</v>
      </c>
      <c r="D139" s="25" t="s">
        <v>28</v>
      </c>
      <c r="E139" s="6">
        <v>20</v>
      </c>
      <c r="F139" s="9">
        <v>3.84</v>
      </c>
      <c r="G139" s="29">
        <f t="shared" si="3"/>
        <v>76.8</v>
      </c>
      <c r="H139" s="2">
        <f>_xlfn.XLOOKUP(B139,'Oferta económica'!A:A,'Oferta económica'!G:G)</f>
        <v>0</v>
      </c>
      <c r="I139" s="28">
        <f t="shared" si="4"/>
        <v>0</v>
      </c>
    </row>
    <row r="140" spans="1:9" x14ac:dyDescent="0.3">
      <c r="A140" s="6" t="s">
        <v>29</v>
      </c>
      <c r="B140" s="46" t="s">
        <v>169</v>
      </c>
      <c r="C140" s="49" t="s">
        <v>303</v>
      </c>
      <c r="D140" s="25" t="s">
        <v>28</v>
      </c>
      <c r="E140" s="6">
        <v>20</v>
      </c>
      <c r="F140" s="9">
        <v>2</v>
      </c>
      <c r="G140" s="29">
        <f t="shared" si="3"/>
        <v>40</v>
      </c>
      <c r="H140" s="2">
        <f>_xlfn.XLOOKUP(B140,'Oferta económica'!A:A,'Oferta económica'!G:G)</f>
        <v>0</v>
      </c>
      <c r="I140" s="28">
        <f t="shared" si="4"/>
        <v>0</v>
      </c>
    </row>
    <row r="141" spans="1:9" x14ac:dyDescent="0.3">
      <c r="A141" s="6" t="s">
        <v>29</v>
      </c>
      <c r="B141" s="46" t="s">
        <v>170</v>
      </c>
      <c r="C141" s="49" t="s">
        <v>304</v>
      </c>
      <c r="D141" s="25" t="s">
        <v>28</v>
      </c>
      <c r="E141" s="6">
        <v>6</v>
      </c>
      <c r="F141" s="9">
        <v>2.02</v>
      </c>
      <c r="G141" s="29">
        <f t="shared" si="3"/>
        <v>12.12</v>
      </c>
      <c r="H141" s="2">
        <f>_xlfn.XLOOKUP(B141,'Oferta económica'!A:A,'Oferta económica'!G:G)</f>
        <v>0</v>
      </c>
      <c r="I141" s="28">
        <f t="shared" si="4"/>
        <v>0</v>
      </c>
    </row>
    <row r="142" spans="1:9" x14ac:dyDescent="0.3">
      <c r="A142" s="6" t="s">
        <v>29</v>
      </c>
      <c r="B142" s="46" t="s">
        <v>171</v>
      </c>
      <c r="C142" s="49" t="s">
        <v>305</v>
      </c>
      <c r="D142" s="25" t="s">
        <v>28</v>
      </c>
      <c r="E142" s="6">
        <v>80</v>
      </c>
      <c r="F142" s="9">
        <v>10.01</v>
      </c>
      <c r="G142" s="29">
        <f t="shared" si="3"/>
        <v>800.8</v>
      </c>
      <c r="H142" s="2">
        <f>_xlfn.XLOOKUP(B142,'Oferta económica'!A:A,'Oferta económica'!G:G)</f>
        <v>0</v>
      </c>
      <c r="I142" s="28">
        <f t="shared" si="4"/>
        <v>0</v>
      </c>
    </row>
    <row r="143" spans="1:9" x14ac:dyDescent="0.3">
      <c r="A143" s="6" t="s">
        <v>29</v>
      </c>
      <c r="B143" s="46" t="s">
        <v>172</v>
      </c>
      <c r="C143" s="49" t="s">
        <v>306</v>
      </c>
      <c r="D143" s="25" t="s">
        <v>28</v>
      </c>
      <c r="E143" s="6">
        <v>4</v>
      </c>
      <c r="F143" s="9">
        <v>2.1</v>
      </c>
      <c r="G143" s="29">
        <f t="shared" si="3"/>
        <v>8.4</v>
      </c>
      <c r="H143" s="2">
        <f>_xlfn.XLOOKUP(B143,'Oferta económica'!A:A,'Oferta económica'!G:G)</f>
        <v>0</v>
      </c>
      <c r="I143" s="28">
        <f t="shared" si="4"/>
        <v>0</v>
      </c>
    </row>
    <row r="144" spans="1:9" x14ac:dyDescent="0.3">
      <c r="A144" s="6" t="s">
        <v>29</v>
      </c>
      <c r="B144" s="46" t="s">
        <v>173</v>
      </c>
      <c r="C144" s="49" t="s">
        <v>307</v>
      </c>
      <c r="D144" s="25" t="s">
        <v>28</v>
      </c>
      <c r="E144" s="6">
        <v>22</v>
      </c>
      <c r="F144" s="9">
        <v>3.63</v>
      </c>
      <c r="G144" s="29">
        <f t="shared" ref="G144:G150" si="5">ROUND(E144*F144,2)</f>
        <v>79.86</v>
      </c>
      <c r="H144" s="2">
        <f>_xlfn.XLOOKUP(B144,'Oferta económica'!A:A,'Oferta económica'!G:G)</f>
        <v>0</v>
      </c>
      <c r="I144" s="28">
        <f t="shared" si="4"/>
        <v>0</v>
      </c>
    </row>
    <row r="145" spans="1:9" x14ac:dyDescent="0.3">
      <c r="A145" s="6" t="s">
        <v>29</v>
      </c>
      <c r="B145" s="46" t="s">
        <v>174</v>
      </c>
      <c r="C145" s="49" t="s">
        <v>308</v>
      </c>
      <c r="D145" s="25" t="s">
        <v>28</v>
      </c>
      <c r="E145" s="6">
        <v>10</v>
      </c>
      <c r="F145" s="9">
        <v>1.5</v>
      </c>
      <c r="G145" s="29">
        <f t="shared" si="5"/>
        <v>15</v>
      </c>
      <c r="H145" s="2">
        <f>_xlfn.XLOOKUP(B145,'Oferta económica'!A:A,'Oferta económica'!G:G)</f>
        <v>0</v>
      </c>
      <c r="I145" s="28">
        <f t="shared" si="4"/>
        <v>0</v>
      </c>
    </row>
    <row r="146" spans="1:9" x14ac:dyDescent="0.3">
      <c r="A146" s="6" t="s">
        <v>29</v>
      </c>
      <c r="B146" s="46" t="s">
        <v>175</v>
      </c>
      <c r="C146" s="49" t="s">
        <v>309</v>
      </c>
      <c r="D146" s="25" t="s">
        <v>28</v>
      </c>
      <c r="E146" s="6">
        <v>32</v>
      </c>
      <c r="F146" s="9">
        <v>2.5499999999999998</v>
      </c>
      <c r="G146" s="29">
        <f t="shared" si="5"/>
        <v>81.599999999999994</v>
      </c>
      <c r="H146" s="2">
        <f>_xlfn.XLOOKUP(B146,'Oferta económica'!A:A,'Oferta económica'!G:G)</f>
        <v>0</v>
      </c>
      <c r="I146" s="28">
        <f t="shared" si="4"/>
        <v>0</v>
      </c>
    </row>
    <row r="147" spans="1:9" x14ac:dyDescent="0.3">
      <c r="A147" s="6" t="s">
        <v>29</v>
      </c>
      <c r="B147" s="46" t="s">
        <v>176</v>
      </c>
      <c r="C147" s="49" t="s">
        <v>310</v>
      </c>
      <c r="D147" s="25" t="s">
        <v>28</v>
      </c>
      <c r="E147" s="6">
        <v>40</v>
      </c>
      <c r="F147" s="9">
        <v>9.44</v>
      </c>
      <c r="G147" s="29">
        <f t="shared" si="5"/>
        <v>377.6</v>
      </c>
      <c r="H147" s="2">
        <f>_xlfn.XLOOKUP(B147,'Oferta económica'!A:A,'Oferta económica'!G:G)</f>
        <v>0</v>
      </c>
      <c r="I147" s="28">
        <f t="shared" si="4"/>
        <v>0</v>
      </c>
    </row>
    <row r="148" spans="1:9" x14ac:dyDescent="0.3">
      <c r="A148" s="6" t="s">
        <v>29</v>
      </c>
      <c r="B148" s="46" t="s">
        <v>177</v>
      </c>
      <c r="C148" s="49" t="s">
        <v>311</v>
      </c>
      <c r="D148" s="25" t="s">
        <v>28</v>
      </c>
      <c r="E148" s="6">
        <v>2</v>
      </c>
      <c r="F148" s="9">
        <v>3.63</v>
      </c>
      <c r="G148" s="29">
        <f t="shared" si="5"/>
        <v>7.26</v>
      </c>
      <c r="H148" s="2">
        <f>_xlfn.XLOOKUP(B148,'Oferta económica'!A:A,'Oferta económica'!G:G)</f>
        <v>0</v>
      </c>
      <c r="I148" s="28">
        <f t="shared" si="4"/>
        <v>0</v>
      </c>
    </row>
    <row r="149" spans="1:9" x14ac:dyDescent="0.3">
      <c r="A149" s="6" t="s">
        <v>29</v>
      </c>
      <c r="B149" s="46" t="s">
        <v>178</v>
      </c>
      <c r="C149" s="49" t="s">
        <v>312</v>
      </c>
      <c r="D149" s="25" t="s">
        <v>28</v>
      </c>
      <c r="E149" s="6">
        <v>40</v>
      </c>
      <c r="F149" s="9">
        <v>6.03</v>
      </c>
      <c r="G149" s="29">
        <f t="shared" si="5"/>
        <v>241.2</v>
      </c>
      <c r="H149" s="2">
        <f>_xlfn.XLOOKUP(B149,'Oferta económica'!A:A,'Oferta económica'!G:G)</f>
        <v>0</v>
      </c>
      <c r="I149" s="28">
        <f t="shared" si="4"/>
        <v>0</v>
      </c>
    </row>
    <row r="150" spans="1:9" x14ac:dyDescent="0.3">
      <c r="A150" s="6" t="s">
        <v>29</v>
      </c>
      <c r="B150" s="46" t="s">
        <v>179</v>
      </c>
      <c r="C150" s="49" t="s">
        <v>313</v>
      </c>
      <c r="D150" s="25" t="s">
        <v>28</v>
      </c>
      <c r="E150" s="6">
        <v>32</v>
      </c>
      <c r="F150" s="9">
        <v>2.65</v>
      </c>
      <c r="G150" s="29">
        <f t="shared" si="5"/>
        <v>84.8</v>
      </c>
      <c r="H150" s="2">
        <f>_xlfn.XLOOKUP(B150,'Oferta económica'!A:A,'Oferta económica'!G:G)</f>
        <v>0</v>
      </c>
      <c r="I150" s="28">
        <f t="shared" si="4"/>
        <v>0</v>
      </c>
    </row>
  </sheetData>
  <sheetProtection algorithmName="SHA-512" hashValue="sGjlJQOe7w9QJsFUqc24VR6ERKxHDXRBnLUb2Nhd07N5Q8XYPlxksfC+DsSpp2sPq2OTbCFhtf74qOizpb41EQ==" saltValue="M8hnZ8laOsvJAxQV7irF2g==" spinCount="100000" sheet="1" objects="1" scenarios="1"/>
  <mergeCells count="9">
    <mergeCell ref="F10:G10"/>
    <mergeCell ref="H10:I10"/>
    <mergeCell ref="A3:C3"/>
    <mergeCell ref="E3:G3"/>
    <mergeCell ref="A6:C6"/>
    <mergeCell ref="E6:G6"/>
    <mergeCell ref="A8:C8"/>
    <mergeCell ref="E8:G8"/>
    <mergeCell ref="A9:H9"/>
  </mergeCells>
  <phoneticPr fontId="5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9D8B4D-131F-4746-8C62-D71FF73740A0}">
  <dimension ref="A1:J139"/>
  <sheetViews>
    <sheetView zoomScale="80" zoomScaleNormal="80" workbookViewId="0">
      <selection activeCell="G2" sqref="G2:G137"/>
    </sheetView>
  </sheetViews>
  <sheetFormatPr baseColWidth="10" defaultColWidth="11.5546875" defaultRowHeight="14.4" x14ac:dyDescent="0.3"/>
  <cols>
    <col min="1" max="1" width="7.5546875" style="4" bestFit="1" customWidth="1"/>
    <col min="2" max="2" width="107.33203125" style="4" bestFit="1" customWidth="1"/>
    <col min="3" max="3" width="36.88671875" style="4" bestFit="1" customWidth="1"/>
    <col min="4" max="4" width="20.33203125" style="67" bestFit="1" customWidth="1"/>
    <col min="5" max="5" width="15.44140625" style="67" customWidth="1"/>
    <col min="6" max="6" width="14.109375" style="67" bestFit="1" customWidth="1"/>
    <col min="7" max="8" width="14.44140625" style="67" customWidth="1"/>
    <col min="9" max="9" width="11.5546875" style="5" customWidth="1"/>
    <col min="10" max="16384" width="11.5546875" style="4"/>
  </cols>
  <sheetData>
    <row r="1" spans="1:10" ht="47.4" thickBot="1" x14ac:dyDescent="0.35">
      <c r="A1" s="34" t="s">
        <v>41</v>
      </c>
      <c r="B1" s="35" t="s">
        <v>40</v>
      </c>
      <c r="C1" s="55" t="s">
        <v>39</v>
      </c>
      <c r="D1" s="35" t="s">
        <v>38</v>
      </c>
      <c r="E1" s="36" t="s">
        <v>42</v>
      </c>
      <c r="F1" s="36" t="s">
        <v>35</v>
      </c>
      <c r="G1" s="37" t="s">
        <v>36</v>
      </c>
      <c r="H1" s="36" t="s">
        <v>25</v>
      </c>
      <c r="I1" s="33" t="s">
        <v>37</v>
      </c>
      <c r="J1" s="32" t="s">
        <v>12</v>
      </c>
    </row>
    <row r="2" spans="1:10" x14ac:dyDescent="0.3">
      <c r="A2" s="46" t="s">
        <v>44</v>
      </c>
      <c r="B2" s="57" t="s">
        <v>185</v>
      </c>
      <c r="C2" s="56"/>
      <c r="D2" s="59">
        <v>80</v>
      </c>
      <c r="E2" s="60">
        <v>4.58</v>
      </c>
      <c r="F2" s="61">
        <f>ROUND(D2*E2,2)</f>
        <v>366.4</v>
      </c>
      <c r="G2" s="62"/>
      <c r="H2" s="63">
        <f>ROUND((D2*G2),2)</f>
        <v>0</v>
      </c>
      <c r="I2" s="39"/>
      <c r="J2" s="38">
        <f>H2*I2</f>
        <v>0</v>
      </c>
    </row>
    <row r="3" spans="1:10" x14ac:dyDescent="0.3">
      <c r="A3" s="46" t="s">
        <v>45</v>
      </c>
      <c r="B3" s="57" t="s">
        <v>186</v>
      </c>
      <c r="C3" s="56"/>
      <c r="D3" s="59">
        <v>6</v>
      </c>
      <c r="E3" s="64">
        <v>4.09</v>
      </c>
      <c r="F3" s="61">
        <f t="shared" ref="F3:F66" si="0">ROUND(D3*E3,2)</f>
        <v>24.54</v>
      </c>
      <c r="G3" s="65"/>
      <c r="H3" s="63">
        <f t="shared" ref="H3:H64" si="1">ROUND((D3*G3),2)</f>
        <v>0</v>
      </c>
      <c r="I3" s="40"/>
      <c r="J3" s="38">
        <f t="shared" ref="J3:J66" si="2">H3*I3</f>
        <v>0</v>
      </c>
    </row>
    <row r="4" spans="1:10" x14ac:dyDescent="0.3">
      <c r="A4" s="46" t="s">
        <v>46</v>
      </c>
      <c r="B4" s="57" t="s">
        <v>187</v>
      </c>
      <c r="C4" s="56"/>
      <c r="D4" s="66">
        <v>16</v>
      </c>
      <c r="E4" s="64">
        <v>4.71</v>
      </c>
      <c r="F4" s="61">
        <f t="shared" si="0"/>
        <v>75.36</v>
      </c>
      <c r="G4" s="65"/>
      <c r="H4" s="63">
        <f t="shared" si="1"/>
        <v>0</v>
      </c>
      <c r="I4" s="40"/>
      <c r="J4" s="38">
        <f t="shared" si="2"/>
        <v>0</v>
      </c>
    </row>
    <row r="5" spans="1:10" x14ac:dyDescent="0.3">
      <c r="A5" s="46" t="s">
        <v>47</v>
      </c>
      <c r="B5" s="57" t="s">
        <v>188</v>
      </c>
      <c r="C5" s="56"/>
      <c r="D5" s="66">
        <v>50</v>
      </c>
      <c r="E5" s="64">
        <v>10.82</v>
      </c>
      <c r="F5" s="61">
        <f t="shared" si="0"/>
        <v>541</v>
      </c>
      <c r="G5" s="65"/>
      <c r="H5" s="63">
        <f t="shared" si="1"/>
        <v>0</v>
      </c>
      <c r="I5" s="40"/>
      <c r="J5" s="38">
        <f t="shared" si="2"/>
        <v>0</v>
      </c>
    </row>
    <row r="6" spans="1:10" x14ac:dyDescent="0.3">
      <c r="A6" s="46" t="s">
        <v>48</v>
      </c>
      <c r="B6" s="57" t="s">
        <v>189</v>
      </c>
      <c r="C6" s="56"/>
      <c r="D6" s="66">
        <v>100</v>
      </c>
      <c r="E6" s="64">
        <v>3.25</v>
      </c>
      <c r="F6" s="61">
        <f t="shared" si="0"/>
        <v>325</v>
      </c>
      <c r="G6" s="65"/>
      <c r="H6" s="63">
        <f t="shared" si="1"/>
        <v>0</v>
      </c>
      <c r="I6" s="40"/>
      <c r="J6" s="38">
        <f t="shared" si="2"/>
        <v>0</v>
      </c>
    </row>
    <row r="7" spans="1:10" x14ac:dyDescent="0.3">
      <c r="A7" s="46" t="s">
        <v>49</v>
      </c>
      <c r="B7" s="58" t="s">
        <v>190</v>
      </c>
      <c r="C7" s="56"/>
      <c r="D7" s="66">
        <v>5</v>
      </c>
      <c r="E7" s="64">
        <v>11.64</v>
      </c>
      <c r="F7" s="61">
        <f t="shared" si="0"/>
        <v>58.2</v>
      </c>
      <c r="G7" s="65"/>
      <c r="H7" s="63">
        <f t="shared" si="1"/>
        <v>0</v>
      </c>
      <c r="I7" s="40"/>
      <c r="J7" s="38">
        <f t="shared" si="2"/>
        <v>0</v>
      </c>
    </row>
    <row r="8" spans="1:10" x14ac:dyDescent="0.3">
      <c r="A8" s="46" t="s">
        <v>50</v>
      </c>
      <c r="B8" s="58" t="s">
        <v>191</v>
      </c>
      <c r="C8" s="56"/>
      <c r="D8" s="66">
        <v>5</v>
      </c>
      <c r="E8" s="64">
        <v>9.89</v>
      </c>
      <c r="F8" s="61">
        <f t="shared" si="0"/>
        <v>49.45</v>
      </c>
      <c r="G8" s="65"/>
      <c r="H8" s="63">
        <f t="shared" si="1"/>
        <v>0</v>
      </c>
      <c r="I8" s="40"/>
      <c r="J8" s="38">
        <f t="shared" si="2"/>
        <v>0</v>
      </c>
    </row>
    <row r="9" spans="1:10" x14ac:dyDescent="0.3">
      <c r="A9" s="46" t="s">
        <v>51</v>
      </c>
      <c r="B9" s="57" t="s">
        <v>192</v>
      </c>
      <c r="C9" s="56"/>
      <c r="D9" s="66">
        <v>8</v>
      </c>
      <c r="E9" s="64">
        <v>1.68</v>
      </c>
      <c r="F9" s="61">
        <f t="shared" si="0"/>
        <v>13.44</v>
      </c>
      <c r="G9" s="65"/>
      <c r="H9" s="63">
        <f t="shared" si="1"/>
        <v>0</v>
      </c>
      <c r="I9" s="40"/>
      <c r="J9" s="38">
        <f t="shared" si="2"/>
        <v>0</v>
      </c>
    </row>
    <row r="10" spans="1:10" x14ac:dyDescent="0.3">
      <c r="A10" s="46" t="s">
        <v>52</v>
      </c>
      <c r="B10" s="57" t="s">
        <v>193</v>
      </c>
      <c r="C10" s="56"/>
      <c r="D10" s="66">
        <v>8</v>
      </c>
      <c r="E10" s="64">
        <v>2.15</v>
      </c>
      <c r="F10" s="61">
        <f t="shared" si="0"/>
        <v>17.2</v>
      </c>
      <c r="G10" s="65"/>
      <c r="H10" s="63">
        <f t="shared" si="1"/>
        <v>0</v>
      </c>
      <c r="I10" s="40"/>
      <c r="J10" s="38">
        <f t="shared" si="2"/>
        <v>0</v>
      </c>
    </row>
    <row r="11" spans="1:10" x14ac:dyDescent="0.3">
      <c r="A11" s="46" t="s">
        <v>53</v>
      </c>
      <c r="B11" s="57" t="s">
        <v>194</v>
      </c>
      <c r="C11" s="56"/>
      <c r="D11" s="66">
        <v>6</v>
      </c>
      <c r="E11" s="64">
        <v>2.5499999999999998</v>
      </c>
      <c r="F11" s="61">
        <f t="shared" si="0"/>
        <v>15.3</v>
      </c>
      <c r="G11" s="65"/>
      <c r="H11" s="63">
        <f t="shared" si="1"/>
        <v>0</v>
      </c>
      <c r="I11" s="40"/>
      <c r="J11" s="38">
        <f t="shared" si="2"/>
        <v>0</v>
      </c>
    </row>
    <row r="12" spans="1:10" x14ac:dyDescent="0.3">
      <c r="A12" s="46" t="s">
        <v>54</v>
      </c>
      <c r="B12" s="57" t="s">
        <v>195</v>
      </c>
      <c r="C12" s="56"/>
      <c r="D12" s="66">
        <v>100</v>
      </c>
      <c r="E12" s="64">
        <v>5.94</v>
      </c>
      <c r="F12" s="61">
        <f t="shared" si="0"/>
        <v>594</v>
      </c>
      <c r="G12" s="65"/>
      <c r="H12" s="63">
        <f t="shared" si="1"/>
        <v>0</v>
      </c>
      <c r="I12" s="40"/>
      <c r="J12" s="38">
        <f t="shared" si="2"/>
        <v>0</v>
      </c>
    </row>
    <row r="13" spans="1:10" x14ac:dyDescent="0.3">
      <c r="A13" s="46" t="s">
        <v>55</v>
      </c>
      <c r="B13" s="57" t="s">
        <v>196</v>
      </c>
      <c r="C13" s="56"/>
      <c r="D13" s="66">
        <v>20</v>
      </c>
      <c r="E13" s="64">
        <v>1.1100000000000001</v>
      </c>
      <c r="F13" s="61">
        <f t="shared" si="0"/>
        <v>22.2</v>
      </c>
      <c r="G13" s="65"/>
      <c r="H13" s="63">
        <f t="shared" si="1"/>
        <v>0</v>
      </c>
      <c r="I13" s="40"/>
      <c r="J13" s="38">
        <f t="shared" si="2"/>
        <v>0</v>
      </c>
    </row>
    <row r="14" spans="1:10" x14ac:dyDescent="0.3">
      <c r="A14" s="46" t="s">
        <v>56</v>
      </c>
      <c r="B14" s="57" t="s">
        <v>197</v>
      </c>
      <c r="C14" s="56"/>
      <c r="D14" s="59">
        <v>4</v>
      </c>
      <c r="E14" s="64">
        <v>87.02</v>
      </c>
      <c r="F14" s="61">
        <f t="shared" si="0"/>
        <v>348.08</v>
      </c>
      <c r="G14" s="65"/>
      <c r="H14" s="63">
        <f t="shared" si="1"/>
        <v>0</v>
      </c>
      <c r="I14" s="40"/>
      <c r="J14" s="38">
        <f t="shared" si="2"/>
        <v>0</v>
      </c>
    </row>
    <row r="15" spans="1:10" x14ac:dyDescent="0.3">
      <c r="A15" s="46" t="s">
        <v>57</v>
      </c>
      <c r="B15" s="57" t="s">
        <v>198</v>
      </c>
      <c r="C15" s="56"/>
      <c r="D15" s="59">
        <v>30</v>
      </c>
      <c r="E15" s="64">
        <v>5.65</v>
      </c>
      <c r="F15" s="61">
        <f t="shared" si="0"/>
        <v>169.5</v>
      </c>
      <c r="G15" s="65"/>
      <c r="H15" s="63">
        <f t="shared" si="1"/>
        <v>0</v>
      </c>
      <c r="I15" s="40"/>
      <c r="J15" s="38">
        <f t="shared" si="2"/>
        <v>0</v>
      </c>
    </row>
    <row r="16" spans="1:10" x14ac:dyDescent="0.3">
      <c r="A16" s="46" t="s">
        <v>58</v>
      </c>
      <c r="B16" s="57" t="s">
        <v>199</v>
      </c>
      <c r="C16" s="56"/>
      <c r="D16" s="59">
        <v>6</v>
      </c>
      <c r="E16" s="64">
        <v>4.01</v>
      </c>
      <c r="F16" s="61">
        <f t="shared" si="0"/>
        <v>24.06</v>
      </c>
      <c r="G16" s="65"/>
      <c r="H16" s="63">
        <f t="shared" si="1"/>
        <v>0</v>
      </c>
      <c r="I16" s="40"/>
      <c r="J16" s="38">
        <f t="shared" si="2"/>
        <v>0</v>
      </c>
    </row>
    <row r="17" spans="1:10" x14ac:dyDescent="0.3">
      <c r="A17" s="46" t="s">
        <v>59</v>
      </c>
      <c r="B17" s="57" t="s">
        <v>200</v>
      </c>
      <c r="C17" s="56"/>
      <c r="D17" s="59">
        <v>12</v>
      </c>
      <c r="E17" s="64">
        <v>3.15</v>
      </c>
      <c r="F17" s="61">
        <f t="shared" si="0"/>
        <v>37.799999999999997</v>
      </c>
      <c r="G17" s="65"/>
      <c r="H17" s="63">
        <f t="shared" si="1"/>
        <v>0</v>
      </c>
      <c r="I17" s="40"/>
      <c r="J17" s="38">
        <f t="shared" si="2"/>
        <v>0</v>
      </c>
    </row>
    <row r="18" spans="1:10" x14ac:dyDescent="0.3">
      <c r="A18" s="46" t="s">
        <v>60</v>
      </c>
      <c r="B18" s="57" t="s">
        <v>201</v>
      </c>
      <c r="C18" s="56"/>
      <c r="D18" s="59">
        <v>20</v>
      </c>
      <c r="E18" s="64">
        <v>3.6</v>
      </c>
      <c r="F18" s="61">
        <f t="shared" si="0"/>
        <v>72</v>
      </c>
      <c r="G18" s="65"/>
      <c r="H18" s="63">
        <f t="shared" si="1"/>
        <v>0</v>
      </c>
      <c r="I18" s="40"/>
      <c r="J18" s="38">
        <f t="shared" si="2"/>
        <v>0</v>
      </c>
    </row>
    <row r="19" spans="1:10" x14ac:dyDescent="0.3">
      <c r="A19" s="46" t="s">
        <v>61</v>
      </c>
      <c r="B19" s="57" t="s">
        <v>202</v>
      </c>
      <c r="C19" s="56"/>
      <c r="D19" s="59">
        <v>30</v>
      </c>
      <c r="E19" s="64">
        <v>3.6</v>
      </c>
      <c r="F19" s="61">
        <f t="shared" si="0"/>
        <v>108</v>
      </c>
      <c r="G19" s="65"/>
      <c r="H19" s="63">
        <f t="shared" si="1"/>
        <v>0</v>
      </c>
      <c r="I19" s="40"/>
      <c r="J19" s="38">
        <f t="shared" si="2"/>
        <v>0</v>
      </c>
    </row>
    <row r="20" spans="1:10" x14ac:dyDescent="0.3">
      <c r="A20" s="46" t="s">
        <v>62</v>
      </c>
      <c r="B20" s="57" t="s">
        <v>203</v>
      </c>
      <c r="C20" s="56"/>
      <c r="D20" s="59">
        <v>100</v>
      </c>
      <c r="E20" s="64">
        <v>9.5500000000000007</v>
      </c>
      <c r="F20" s="61">
        <f t="shared" si="0"/>
        <v>955</v>
      </c>
      <c r="G20" s="65"/>
      <c r="H20" s="63">
        <f t="shared" si="1"/>
        <v>0</v>
      </c>
      <c r="I20" s="40"/>
      <c r="J20" s="38">
        <f t="shared" si="2"/>
        <v>0</v>
      </c>
    </row>
    <row r="21" spans="1:10" x14ac:dyDescent="0.3">
      <c r="A21" s="46" t="s">
        <v>63</v>
      </c>
      <c r="B21" s="57" t="s">
        <v>204</v>
      </c>
      <c r="C21" s="56"/>
      <c r="D21" s="59">
        <v>20</v>
      </c>
      <c r="E21" s="64">
        <v>1.96</v>
      </c>
      <c r="F21" s="61">
        <f t="shared" si="0"/>
        <v>39.200000000000003</v>
      </c>
      <c r="G21" s="65"/>
      <c r="H21" s="63">
        <f t="shared" si="1"/>
        <v>0</v>
      </c>
      <c r="I21" s="40"/>
      <c r="J21" s="38">
        <f t="shared" si="2"/>
        <v>0</v>
      </c>
    </row>
    <row r="22" spans="1:10" x14ac:dyDescent="0.3">
      <c r="A22" s="46" t="s">
        <v>64</v>
      </c>
      <c r="B22" s="57" t="s">
        <v>205</v>
      </c>
      <c r="C22" s="56"/>
      <c r="D22" s="59">
        <v>20</v>
      </c>
      <c r="E22" s="64">
        <v>1.53</v>
      </c>
      <c r="F22" s="61">
        <f t="shared" si="0"/>
        <v>30.6</v>
      </c>
      <c r="G22" s="65"/>
      <c r="H22" s="63">
        <f t="shared" si="1"/>
        <v>0</v>
      </c>
      <c r="I22" s="40"/>
      <c r="J22" s="38">
        <f t="shared" si="2"/>
        <v>0</v>
      </c>
    </row>
    <row r="23" spans="1:10" x14ac:dyDescent="0.3">
      <c r="A23" s="46" t="s">
        <v>65</v>
      </c>
      <c r="B23" s="57" t="s">
        <v>206</v>
      </c>
      <c r="C23" s="56"/>
      <c r="D23" s="59">
        <v>20</v>
      </c>
      <c r="E23" s="64">
        <v>19.600000000000001</v>
      </c>
      <c r="F23" s="61">
        <f t="shared" si="0"/>
        <v>392</v>
      </c>
      <c r="G23" s="65"/>
      <c r="H23" s="63">
        <f t="shared" si="1"/>
        <v>0</v>
      </c>
      <c r="I23" s="40"/>
      <c r="J23" s="38">
        <f t="shared" si="2"/>
        <v>0</v>
      </c>
    </row>
    <row r="24" spans="1:10" x14ac:dyDescent="0.3">
      <c r="A24" s="46" t="s">
        <v>66</v>
      </c>
      <c r="B24" s="57" t="s">
        <v>207</v>
      </c>
      <c r="C24" s="56"/>
      <c r="D24" s="59">
        <v>50</v>
      </c>
      <c r="E24" s="64">
        <v>8.9</v>
      </c>
      <c r="F24" s="61">
        <f t="shared" si="0"/>
        <v>445</v>
      </c>
      <c r="G24" s="65"/>
      <c r="H24" s="63">
        <f t="shared" si="1"/>
        <v>0</v>
      </c>
      <c r="I24" s="40"/>
      <c r="J24" s="38">
        <f t="shared" si="2"/>
        <v>0</v>
      </c>
    </row>
    <row r="25" spans="1:10" x14ac:dyDescent="0.3">
      <c r="A25" s="46" t="s">
        <v>67</v>
      </c>
      <c r="B25" s="57" t="s">
        <v>208</v>
      </c>
      <c r="C25" s="56"/>
      <c r="D25" s="59">
        <v>20</v>
      </c>
      <c r="E25" s="64">
        <v>2.5499999999999998</v>
      </c>
      <c r="F25" s="61">
        <f t="shared" si="0"/>
        <v>51</v>
      </c>
      <c r="G25" s="65"/>
      <c r="H25" s="63">
        <f t="shared" si="1"/>
        <v>0</v>
      </c>
      <c r="I25" s="40"/>
      <c r="J25" s="38">
        <f t="shared" si="2"/>
        <v>0</v>
      </c>
    </row>
    <row r="26" spans="1:10" x14ac:dyDescent="0.3">
      <c r="A26" s="46" t="s">
        <v>68</v>
      </c>
      <c r="B26" s="57" t="s">
        <v>209</v>
      </c>
      <c r="C26" s="56"/>
      <c r="D26" s="59">
        <v>50</v>
      </c>
      <c r="E26" s="64">
        <v>4.49</v>
      </c>
      <c r="F26" s="61">
        <f t="shared" si="0"/>
        <v>224.5</v>
      </c>
      <c r="G26" s="65"/>
      <c r="H26" s="63">
        <f t="shared" si="1"/>
        <v>0</v>
      </c>
      <c r="I26" s="40"/>
      <c r="J26" s="38">
        <f t="shared" si="2"/>
        <v>0</v>
      </c>
    </row>
    <row r="27" spans="1:10" x14ac:dyDescent="0.3">
      <c r="A27" s="46" t="s">
        <v>69</v>
      </c>
      <c r="B27" s="57" t="s">
        <v>210</v>
      </c>
      <c r="C27" s="56"/>
      <c r="D27" s="59">
        <v>50</v>
      </c>
      <c r="E27" s="64">
        <v>8.9700000000000006</v>
      </c>
      <c r="F27" s="61">
        <f t="shared" si="0"/>
        <v>448.5</v>
      </c>
      <c r="G27" s="65"/>
      <c r="H27" s="63">
        <f t="shared" si="1"/>
        <v>0</v>
      </c>
      <c r="I27" s="40"/>
      <c r="J27" s="38">
        <f t="shared" si="2"/>
        <v>0</v>
      </c>
    </row>
    <row r="28" spans="1:10" x14ac:dyDescent="0.3">
      <c r="A28" s="46" t="s">
        <v>70</v>
      </c>
      <c r="B28" s="57" t="s">
        <v>211</v>
      </c>
      <c r="C28" s="56"/>
      <c r="D28" s="59">
        <v>6</v>
      </c>
      <c r="E28" s="64">
        <v>22.7</v>
      </c>
      <c r="F28" s="61">
        <f t="shared" si="0"/>
        <v>136.19999999999999</v>
      </c>
      <c r="G28" s="65"/>
      <c r="H28" s="63">
        <f t="shared" si="1"/>
        <v>0</v>
      </c>
      <c r="I28" s="40"/>
      <c r="J28" s="38">
        <f t="shared" si="2"/>
        <v>0</v>
      </c>
    </row>
    <row r="29" spans="1:10" x14ac:dyDescent="0.3">
      <c r="A29" s="46" t="s">
        <v>71</v>
      </c>
      <c r="B29" s="57" t="s">
        <v>212</v>
      </c>
      <c r="C29" s="56"/>
      <c r="D29" s="59">
        <v>50</v>
      </c>
      <c r="E29" s="64">
        <v>7.01</v>
      </c>
      <c r="F29" s="61">
        <f t="shared" si="0"/>
        <v>350.5</v>
      </c>
      <c r="G29" s="65"/>
      <c r="H29" s="63">
        <f t="shared" si="1"/>
        <v>0</v>
      </c>
      <c r="I29" s="40"/>
      <c r="J29" s="38">
        <f t="shared" si="2"/>
        <v>0</v>
      </c>
    </row>
    <row r="30" spans="1:10" x14ac:dyDescent="0.3">
      <c r="A30" s="46" t="s">
        <v>72</v>
      </c>
      <c r="B30" s="57" t="s">
        <v>213</v>
      </c>
      <c r="C30" s="56"/>
      <c r="D30" s="59">
        <v>6</v>
      </c>
      <c r="E30" s="64">
        <v>1.08</v>
      </c>
      <c r="F30" s="61">
        <f t="shared" si="0"/>
        <v>6.48</v>
      </c>
      <c r="G30" s="65"/>
      <c r="H30" s="63">
        <f t="shared" si="1"/>
        <v>0</v>
      </c>
      <c r="I30" s="40"/>
      <c r="J30" s="38">
        <f t="shared" si="2"/>
        <v>0</v>
      </c>
    </row>
    <row r="31" spans="1:10" x14ac:dyDescent="0.3">
      <c r="A31" s="46" t="s">
        <v>73</v>
      </c>
      <c r="B31" s="57" t="s">
        <v>214</v>
      </c>
      <c r="C31" s="56"/>
      <c r="D31" s="59">
        <v>6</v>
      </c>
      <c r="E31" s="64">
        <v>22.77</v>
      </c>
      <c r="F31" s="61">
        <f t="shared" si="0"/>
        <v>136.62</v>
      </c>
      <c r="G31" s="65"/>
      <c r="H31" s="63">
        <f t="shared" si="1"/>
        <v>0</v>
      </c>
      <c r="I31" s="40"/>
      <c r="J31" s="38">
        <f t="shared" si="2"/>
        <v>0</v>
      </c>
    </row>
    <row r="32" spans="1:10" x14ac:dyDescent="0.3">
      <c r="A32" s="46" t="s">
        <v>74</v>
      </c>
      <c r="B32" s="57" t="s">
        <v>215</v>
      </c>
      <c r="C32" s="56"/>
      <c r="D32" s="59">
        <v>60</v>
      </c>
      <c r="E32" s="64">
        <v>6.26</v>
      </c>
      <c r="F32" s="61">
        <f t="shared" si="0"/>
        <v>375.6</v>
      </c>
      <c r="G32" s="65"/>
      <c r="H32" s="63">
        <f t="shared" si="1"/>
        <v>0</v>
      </c>
      <c r="I32" s="40"/>
      <c r="J32" s="38">
        <f t="shared" si="2"/>
        <v>0</v>
      </c>
    </row>
    <row r="33" spans="1:10" x14ac:dyDescent="0.3">
      <c r="A33" s="46" t="s">
        <v>75</v>
      </c>
      <c r="B33" s="57" t="s">
        <v>216</v>
      </c>
      <c r="C33" s="56"/>
      <c r="D33" s="59">
        <v>6</v>
      </c>
      <c r="E33" s="64">
        <v>3.04</v>
      </c>
      <c r="F33" s="61">
        <f t="shared" si="0"/>
        <v>18.239999999999998</v>
      </c>
      <c r="G33" s="65"/>
      <c r="H33" s="63">
        <f t="shared" si="1"/>
        <v>0</v>
      </c>
      <c r="I33" s="40"/>
      <c r="J33" s="38">
        <f t="shared" si="2"/>
        <v>0</v>
      </c>
    </row>
    <row r="34" spans="1:10" x14ac:dyDescent="0.3">
      <c r="A34" s="46" t="s">
        <v>76</v>
      </c>
      <c r="B34" s="57" t="s">
        <v>217</v>
      </c>
      <c r="C34" s="56"/>
      <c r="D34" s="59">
        <v>6</v>
      </c>
      <c r="E34" s="64">
        <v>2.76</v>
      </c>
      <c r="F34" s="61">
        <f t="shared" si="0"/>
        <v>16.559999999999999</v>
      </c>
      <c r="G34" s="65"/>
      <c r="H34" s="63">
        <f t="shared" si="1"/>
        <v>0</v>
      </c>
      <c r="I34" s="40"/>
      <c r="J34" s="38">
        <f t="shared" si="2"/>
        <v>0</v>
      </c>
    </row>
    <row r="35" spans="1:10" x14ac:dyDescent="0.3">
      <c r="A35" s="46" t="s">
        <v>77</v>
      </c>
      <c r="B35" s="57" t="s">
        <v>218</v>
      </c>
      <c r="C35" s="56"/>
      <c r="D35" s="59">
        <v>10</v>
      </c>
      <c r="E35" s="64">
        <v>5.52</v>
      </c>
      <c r="F35" s="61">
        <f t="shared" si="0"/>
        <v>55.2</v>
      </c>
      <c r="G35" s="65"/>
      <c r="H35" s="63">
        <f t="shared" si="1"/>
        <v>0</v>
      </c>
      <c r="I35" s="40"/>
      <c r="J35" s="38">
        <f t="shared" si="2"/>
        <v>0</v>
      </c>
    </row>
    <row r="36" spans="1:10" x14ac:dyDescent="0.3">
      <c r="A36" s="46" t="s">
        <v>78</v>
      </c>
      <c r="B36" s="58" t="s">
        <v>219</v>
      </c>
      <c r="C36" s="56"/>
      <c r="D36" s="59">
        <v>20</v>
      </c>
      <c r="E36" s="64">
        <v>16.23</v>
      </c>
      <c r="F36" s="61">
        <f t="shared" si="0"/>
        <v>324.60000000000002</v>
      </c>
      <c r="G36" s="65"/>
      <c r="H36" s="63">
        <f t="shared" si="1"/>
        <v>0</v>
      </c>
      <c r="I36" s="40"/>
      <c r="J36" s="38">
        <f t="shared" si="2"/>
        <v>0</v>
      </c>
    </row>
    <row r="37" spans="1:10" x14ac:dyDescent="0.3">
      <c r="A37" s="46" t="s">
        <v>79</v>
      </c>
      <c r="B37" s="57" t="s">
        <v>220</v>
      </c>
      <c r="C37" s="56"/>
      <c r="D37" s="59">
        <v>20</v>
      </c>
      <c r="E37" s="64">
        <v>10.79</v>
      </c>
      <c r="F37" s="61">
        <f t="shared" si="0"/>
        <v>215.8</v>
      </c>
      <c r="G37" s="65"/>
      <c r="H37" s="63">
        <f t="shared" si="1"/>
        <v>0</v>
      </c>
      <c r="I37" s="40"/>
      <c r="J37" s="38">
        <f t="shared" si="2"/>
        <v>0</v>
      </c>
    </row>
    <row r="38" spans="1:10" x14ac:dyDescent="0.3">
      <c r="A38" s="46" t="s">
        <v>80</v>
      </c>
      <c r="B38" s="57" t="s">
        <v>221</v>
      </c>
      <c r="C38" s="56"/>
      <c r="D38" s="59">
        <v>16</v>
      </c>
      <c r="E38" s="64">
        <v>12.72</v>
      </c>
      <c r="F38" s="61">
        <f t="shared" si="0"/>
        <v>203.52</v>
      </c>
      <c r="G38" s="65"/>
      <c r="H38" s="63">
        <f t="shared" si="1"/>
        <v>0</v>
      </c>
      <c r="I38" s="40"/>
      <c r="J38" s="38">
        <f t="shared" si="2"/>
        <v>0</v>
      </c>
    </row>
    <row r="39" spans="1:10" x14ac:dyDescent="0.3">
      <c r="A39" s="46" t="s">
        <v>81</v>
      </c>
      <c r="B39" s="57" t="s">
        <v>222</v>
      </c>
      <c r="C39" s="56"/>
      <c r="D39" s="59">
        <v>250</v>
      </c>
      <c r="E39" s="64">
        <v>8.74</v>
      </c>
      <c r="F39" s="61">
        <f t="shared" si="0"/>
        <v>2185</v>
      </c>
      <c r="G39" s="65"/>
      <c r="H39" s="63">
        <f t="shared" si="1"/>
        <v>0</v>
      </c>
      <c r="I39" s="40"/>
      <c r="J39" s="38">
        <f t="shared" si="2"/>
        <v>0</v>
      </c>
    </row>
    <row r="40" spans="1:10" x14ac:dyDescent="0.3">
      <c r="A40" s="46" t="s">
        <v>82</v>
      </c>
      <c r="B40" s="58" t="s">
        <v>223</v>
      </c>
      <c r="C40" s="56"/>
      <c r="D40" s="59">
        <v>10</v>
      </c>
      <c r="E40" s="64">
        <v>42.06</v>
      </c>
      <c r="F40" s="61">
        <f>ROUND(D40*E40,2)</f>
        <v>420.6</v>
      </c>
      <c r="G40" s="65"/>
      <c r="H40" s="63">
        <f t="shared" si="1"/>
        <v>0</v>
      </c>
      <c r="I40" s="40"/>
      <c r="J40" s="38">
        <f t="shared" si="2"/>
        <v>0</v>
      </c>
    </row>
    <row r="41" spans="1:10" x14ac:dyDescent="0.3">
      <c r="A41" s="46" t="s">
        <v>83</v>
      </c>
      <c r="B41" s="57" t="s">
        <v>224</v>
      </c>
      <c r="C41" s="56"/>
      <c r="D41" s="59">
        <v>20</v>
      </c>
      <c r="E41" s="64">
        <v>2.19</v>
      </c>
      <c r="F41" s="61">
        <f t="shared" si="0"/>
        <v>43.8</v>
      </c>
      <c r="G41" s="65"/>
      <c r="H41" s="63">
        <f t="shared" si="1"/>
        <v>0</v>
      </c>
      <c r="I41" s="40"/>
      <c r="J41" s="38">
        <f t="shared" si="2"/>
        <v>0</v>
      </c>
    </row>
    <row r="42" spans="1:10" x14ac:dyDescent="0.3">
      <c r="A42" s="46" t="s">
        <v>84</v>
      </c>
      <c r="B42" s="57" t="s">
        <v>225</v>
      </c>
      <c r="C42" s="56"/>
      <c r="D42" s="59">
        <v>8</v>
      </c>
      <c r="E42" s="64">
        <v>2.63</v>
      </c>
      <c r="F42" s="61">
        <f t="shared" si="0"/>
        <v>21.04</v>
      </c>
      <c r="G42" s="65"/>
      <c r="H42" s="63">
        <f t="shared" si="1"/>
        <v>0</v>
      </c>
      <c r="I42" s="40"/>
      <c r="J42" s="38">
        <f t="shared" si="2"/>
        <v>0</v>
      </c>
    </row>
    <row r="43" spans="1:10" x14ac:dyDescent="0.3">
      <c r="A43" s="46" t="s">
        <v>85</v>
      </c>
      <c r="B43" s="57" t="s">
        <v>226</v>
      </c>
      <c r="C43" s="56"/>
      <c r="D43" s="59">
        <v>20</v>
      </c>
      <c r="E43" s="64">
        <v>1.94</v>
      </c>
      <c r="F43" s="61">
        <f t="shared" si="0"/>
        <v>38.799999999999997</v>
      </c>
      <c r="G43" s="65"/>
      <c r="H43" s="63">
        <f t="shared" si="1"/>
        <v>0</v>
      </c>
      <c r="I43" s="40"/>
      <c r="J43" s="38">
        <f t="shared" si="2"/>
        <v>0</v>
      </c>
    </row>
    <row r="44" spans="1:10" x14ac:dyDescent="0.3">
      <c r="A44" s="46" t="s">
        <v>86</v>
      </c>
      <c r="B44" s="58" t="s">
        <v>227</v>
      </c>
      <c r="C44" s="56"/>
      <c r="D44" s="59">
        <v>120</v>
      </c>
      <c r="E44" s="64">
        <v>2.4700000000000002</v>
      </c>
      <c r="F44" s="61">
        <f t="shared" si="0"/>
        <v>296.39999999999998</v>
      </c>
      <c r="G44" s="65"/>
      <c r="H44" s="63">
        <f t="shared" si="1"/>
        <v>0</v>
      </c>
      <c r="I44" s="40"/>
      <c r="J44" s="38">
        <f t="shared" si="2"/>
        <v>0</v>
      </c>
    </row>
    <row r="45" spans="1:10" x14ac:dyDescent="0.3">
      <c r="A45" s="46" t="s">
        <v>87</v>
      </c>
      <c r="B45" s="58" t="s">
        <v>228</v>
      </c>
      <c r="C45" s="56"/>
      <c r="D45" s="59">
        <v>5</v>
      </c>
      <c r="E45" s="64">
        <v>26.58</v>
      </c>
      <c r="F45" s="61">
        <f t="shared" si="0"/>
        <v>132.9</v>
      </c>
      <c r="G45" s="65"/>
      <c r="H45" s="63">
        <f t="shared" si="1"/>
        <v>0</v>
      </c>
      <c r="I45" s="40"/>
      <c r="J45" s="38">
        <f t="shared" si="2"/>
        <v>0</v>
      </c>
    </row>
    <row r="46" spans="1:10" x14ac:dyDescent="0.3">
      <c r="A46" s="46" t="s">
        <v>88</v>
      </c>
      <c r="B46" s="57" t="s">
        <v>229</v>
      </c>
      <c r="C46" s="56"/>
      <c r="D46" s="59">
        <v>40</v>
      </c>
      <c r="E46" s="64">
        <v>2.39</v>
      </c>
      <c r="F46" s="61">
        <f t="shared" si="0"/>
        <v>95.6</v>
      </c>
      <c r="G46" s="65"/>
      <c r="H46" s="63">
        <f t="shared" si="1"/>
        <v>0</v>
      </c>
      <c r="I46" s="40"/>
      <c r="J46" s="38">
        <f t="shared" si="2"/>
        <v>0</v>
      </c>
    </row>
    <row r="47" spans="1:10" x14ac:dyDescent="0.3">
      <c r="A47" s="46" t="s">
        <v>89</v>
      </c>
      <c r="B47" s="57" t="s">
        <v>230</v>
      </c>
      <c r="C47" s="56"/>
      <c r="D47" s="59">
        <v>20</v>
      </c>
      <c r="E47" s="64">
        <v>3.41</v>
      </c>
      <c r="F47" s="61">
        <f t="shared" si="0"/>
        <v>68.2</v>
      </c>
      <c r="G47" s="65"/>
      <c r="H47" s="63">
        <f t="shared" si="1"/>
        <v>0</v>
      </c>
      <c r="I47" s="40"/>
      <c r="J47" s="38">
        <f t="shared" si="2"/>
        <v>0</v>
      </c>
    </row>
    <row r="48" spans="1:10" x14ac:dyDescent="0.3">
      <c r="A48" s="46" t="s">
        <v>90</v>
      </c>
      <c r="B48" s="58" t="s">
        <v>231</v>
      </c>
      <c r="C48" s="56"/>
      <c r="D48" s="59">
        <v>900</v>
      </c>
      <c r="E48" s="64">
        <v>1.43</v>
      </c>
      <c r="F48" s="61">
        <f t="shared" si="0"/>
        <v>1287</v>
      </c>
      <c r="G48" s="65"/>
      <c r="H48" s="63">
        <f t="shared" si="1"/>
        <v>0</v>
      </c>
      <c r="I48" s="40"/>
      <c r="J48" s="38">
        <f t="shared" si="2"/>
        <v>0</v>
      </c>
    </row>
    <row r="49" spans="1:10" x14ac:dyDescent="0.3">
      <c r="A49" s="46" t="s">
        <v>91</v>
      </c>
      <c r="B49" s="57" t="s">
        <v>232</v>
      </c>
      <c r="C49" s="56"/>
      <c r="D49" s="59">
        <v>16</v>
      </c>
      <c r="E49" s="64">
        <v>1.28</v>
      </c>
      <c r="F49" s="61">
        <f t="shared" si="0"/>
        <v>20.48</v>
      </c>
      <c r="G49" s="65"/>
      <c r="H49" s="63">
        <f t="shared" si="1"/>
        <v>0</v>
      </c>
      <c r="I49" s="40"/>
      <c r="J49" s="38">
        <f t="shared" si="2"/>
        <v>0</v>
      </c>
    </row>
    <row r="50" spans="1:10" x14ac:dyDescent="0.3">
      <c r="A50" s="46" t="s">
        <v>92</v>
      </c>
      <c r="B50" s="57" t="s">
        <v>233</v>
      </c>
      <c r="C50" s="56"/>
      <c r="D50" s="59">
        <v>6</v>
      </c>
      <c r="E50" s="64">
        <v>12.15</v>
      </c>
      <c r="F50" s="61">
        <f t="shared" si="0"/>
        <v>72.900000000000006</v>
      </c>
      <c r="G50" s="65"/>
      <c r="H50" s="63">
        <f t="shared" si="1"/>
        <v>0</v>
      </c>
      <c r="I50" s="40"/>
      <c r="J50" s="38">
        <f t="shared" si="2"/>
        <v>0</v>
      </c>
    </row>
    <row r="51" spans="1:10" x14ac:dyDescent="0.3">
      <c r="A51" s="46" t="s">
        <v>93</v>
      </c>
      <c r="B51" s="57" t="s">
        <v>234</v>
      </c>
      <c r="C51" s="56"/>
      <c r="D51" s="59">
        <v>18</v>
      </c>
      <c r="E51" s="64">
        <v>6.77</v>
      </c>
      <c r="F51" s="61">
        <f t="shared" si="0"/>
        <v>121.86</v>
      </c>
      <c r="G51" s="65"/>
      <c r="H51" s="63">
        <f t="shared" si="1"/>
        <v>0</v>
      </c>
      <c r="I51" s="40"/>
      <c r="J51" s="38">
        <f t="shared" si="2"/>
        <v>0</v>
      </c>
    </row>
    <row r="52" spans="1:10" x14ac:dyDescent="0.3">
      <c r="A52" s="46" t="s">
        <v>94</v>
      </c>
      <c r="B52" s="57" t="s">
        <v>235</v>
      </c>
      <c r="C52" s="56"/>
      <c r="D52" s="59">
        <v>10</v>
      </c>
      <c r="E52" s="64">
        <v>11.6</v>
      </c>
      <c r="F52" s="61">
        <f t="shared" si="0"/>
        <v>116</v>
      </c>
      <c r="G52" s="65"/>
      <c r="H52" s="63">
        <f t="shared" si="1"/>
        <v>0</v>
      </c>
      <c r="I52" s="40"/>
      <c r="J52" s="38">
        <f t="shared" si="2"/>
        <v>0</v>
      </c>
    </row>
    <row r="53" spans="1:10" x14ac:dyDescent="0.3">
      <c r="A53" s="46" t="s">
        <v>95</v>
      </c>
      <c r="B53" s="57" t="s">
        <v>236</v>
      </c>
      <c r="C53" s="56"/>
      <c r="D53" s="59">
        <v>4</v>
      </c>
      <c r="E53" s="64">
        <v>1.79</v>
      </c>
      <c r="F53" s="61">
        <f t="shared" si="0"/>
        <v>7.16</v>
      </c>
      <c r="G53" s="65"/>
      <c r="H53" s="63">
        <f t="shared" si="1"/>
        <v>0</v>
      </c>
      <c r="I53" s="40"/>
      <c r="J53" s="38">
        <f t="shared" si="2"/>
        <v>0</v>
      </c>
    </row>
    <row r="54" spans="1:10" x14ac:dyDescent="0.3">
      <c r="A54" s="46" t="s">
        <v>96</v>
      </c>
      <c r="B54" s="57" t="s">
        <v>237</v>
      </c>
      <c r="C54" s="56"/>
      <c r="D54" s="59">
        <v>6</v>
      </c>
      <c r="E54" s="64">
        <v>1.98</v>
      </c>
      <c r="F54" s="61">
        <f t="shared" si="0"/>
        <v>11.88</v>
      </c>
      <c r="G54" s="65"/>
      <c r="H54" s="63">
        <f t="shared" si="1"/>
        <v>0</v>
      </c>
      <c r="I54" s="40"/>
      <c r="J54" s="38">
        <f t="shared" si="2"/>
        <v>0</v>
      </c>
    </row>
    <row r="55" spans="1:10" x14ac:dyDescent="0.3">
      <c r="A55" s="46" t="s">
        <v>97</v>
      </c>
      <c r="B55" s="57" t="s">
        <v>238</v>
      </c>
      <c r="C55" s="56"/>
      <c r="D55" s="59">
        <v>2</v>
      </c>
      <c r="E55" s="64">
        <v>2.0499999999999998</v>
      </c>
      <c r="F55" s="61">
        <f t="shared" si="0"/>
        <v>4.0999999999999996</v>
      </c>
      <c r="G55" s="65"/>
      <c r="H55" s="63">
        <f t="shared" si="1"/>
        <v>0</v>
      </c>
      <c r="I55" s="40"/>
      <c r="J55" s="38">
        <f t="shared" si="2"/>
        <v>0</v>
      </c>
    </row>
    <row r="56" spans="1:10" x14ac:dyDescent="0.3">
      <c r="A56" s="46" t="s">
        <v>98</v>
      </c>
      <c r="B56" s="57" t="s">
        <v>239</v>
      </c>
      <c r="C56" s="56"/>
      <c r="D56" s="59">
        <v>4</v>
      </c>
      <c r="E56" s="64">
        <v>1.93</v>
      </c>
      <c r="F56" s="61">
        <f t="shared" si="0"/>
        <v>7.72</v>
      </c>
      <c r="G56" s="65"/>
      <c r="H56" s="63">
        <f t="shared" si="1"/>
        <v>0</v>
      </c>
      <c r="I56" s="40"/>
      <c r="J56" s="38">
        <f t="shared" si="2"/>
        <v>0</v>
      </c>
    </row>
    <row r="57" spans="1:10" x14ac:dyDescent="0.3">
      <c r="A57" s="46" t="s">
        <v>99</v>
      </c>
      <c r="B57" s="57" t="s">
        <v>240</v>
      </c>
      <c r="C57" s="56"/>
      <c r="D57" s="59">
        <v>100</v>
      </c>
      <c r="E57" s="64">
        <v>7.21</v>
      </c>
      <c r="F57" s="61">
        <f t="shared" si="0"/>
        <v>721</v>
      </c>
      <c r="G57" s="65"/>
      <c r="H57" s="63">
        <f t="shared" si="1"/>
        <v>0</v>
      </c>
      <c r="I57" s="40"/>
      <c r="J57" s="38">
        <f t="shared" si="2"/>
        <v>0</v>
      </c>
    </row>
    <row r="58" spans="1:10" x14ac:dyDescent="0.3">
      <c r="A58" s="46" t="s">
        <v>100</v>
      </c>
      <c r="B58" s="57" t="s">
        <v>241</v>
      </c>
      <c r="C58" s="56"/>
      <c r="D58" s="59">
        <v>10</v>
      </c>
      <c r="E58" s="64">
        <v>12.37</v>
      </c>
      <c r="F58" s="61">
        <f t="shared" si="0"/>
        <v>123.7</v>
      </c>
      <c r="G58" s="65"/>
      <c r="H58" s="63">
        <f t="shared" si="1"/>
        <v>0</v>
      </c>
      <c r="I58" s="40"/>
      <c r="J58" s="38">
        <f t="shared" si="2"/>
        <v>0</v>
      </c>
    </row>
    <row r="59" spans="1:10" x14ac:dyDescent="0.3">
      <c r="A59" s="46" t="s">
        <v>101</v>
      </c>
      <c r="B59" s="57" t="s">
        <v>242</v>
      </c>
      <c r="C59" s="56"/>
      <c r="D59" s="59">
        <v>40</v>
      </c>
      <c r="E59" s="64">
        <v>1.4</v>
      </c>
      <c r="F59" s="61">
        <f t="shared" si="0"/>
        <v>56</v>
      </c>
      <c r="G59" s="65"/>
      <c r="H59" s="63">
        <f t="shared" si="1"/>
        <v>0</v>
      </c>
      <c r="I59" s="40"/>
      <c r="J59" s="38">
        <f t="shared" si="2"/>
        <v>0</v>
      </c>
    </row>
    <row r="60" spans="1:10" x14ac:dyDescent="0.3">
      <c r="A60" s="46" t="s">
        <v>102</v>
      </c>
      <c r="B60" s="57" t="s">
        <v>243</v>
      </c>
      <c r="C60" s="56"/>
      <c r="D60" s="59">
        <v>40</v>
      </c>
      <c r="E60" s="64">
        <v>3.6</v>
      </c>
      <c r="F60" s="61">
        <f t="shared" si="0"/>
        <v>144</v>
      </c>
      <c r="G60" s="65"/>
      <c r="H60" s="63">
        <f t="shared" si="1"/>
        <v>0</v>
      </c>
      <c r="I60" s="40"/>
      <c r="J60" s="38">
        <f t="shared" si="2"/>
        <v>0</v>
      </c>
    </row>
    <row r="61" spans="1:10" x14ac:dyDescent="0.3">
      <c r="A61" s="46" t="s">
        <v>103</v>
      </c>
      <c r="B61" s="57" t="s">
        <v>244</v>
      </c>
      <c r="C61" s="56"/>
      <c r="D61" s="59">
        <v>80</v>
      </c>
      <c r="E61" s="64">
        <v>1.51</v>
      </c>
      <c r="F61" s="61">
        <f t="shared" si="0"/>
        <v>120.8</v>
      </c>
      <c r="G61" s="65"/>
      <c r="H61" s="63">
        <f t="shared" si="1"/>
        <v>0</v>
      </c>
      <c r="I61" s="40"/>
      <c r="J61" s="38">
        <f t="shared" si="2"/>
        <v>0</v>
      </c>
    </row>
    <row r="62" spans="1:10" x14ac:dyDescent="0.3">
      <c r="A62" s="46" t="s">
        <v>104</v>
      </c>
      <c r="B62" s="57" t="s">
        <v>245</v>
      </c>
      <c r="C62" s="56"/>
      <c r="D62" s="59">
        <v>50</v>
      </c>
      <c r="E62" s="64">
        <v>3.58</v>
      </c>
      <c r="F62" s="61">
        <f t="shared" si="0"/>
        <v>179</v>
      </c>
      <c r="G62" s="65"/>
      <c r="H62" s="63">
        <f t="shared" si="1"/>
        <v>0</v>
      </c>
      <c r="I62" s="40"/>
      <c r="J62" s="38">
        <f t="shared" si="2"/>
        <v>0</v>
      </c>
    </row>
    <row r="63" spans="1:10" x14ac:dyDescent="0.3">
      <c r="A63" s="46" t="s">
        <v>105</v>
      </c>
      <c r="B63" s="57" t="s">
        <v>246</v>
      </c>
      <c r="C63" s="56"/>
      <c r="D63" s="59">
        <v>900</v>
      </c>
      <c r="E63" s="64">
        <v>15.59</v>
      </c>
      <c r="F63" s="61">
        <f t="shared" si="0"/>
        <v>14031</v>
      </c>
      <c r="G63" s="65"/>
      <c r="H63" s="63">
        <f t="shared" si="1"/>
        <v>0</v>
      </c>
      <c r="I63" s="40"/>
      <c r="J63" s="38">
        <f t="shared" si="2"/>
        <v>0</v>
      </c>
    </row>
    <row r="64" spans="1:10" x14ac:dyDescent="0.3">
      <c r="A64" s="46" t="s">
        <v>106</v>
      </c>
      <c r="B64" s="57" t="s">
        <v>247</v>
      </c>
      <c r="C64" s="56"/>
      <c r="D64" s="59">
        <v>18</v>
      </c>
      <c r="E64" s="64">
        <v>2.2400000000000002</v>
      </c>
      <c r="F64" s="61">
        <f>ROUND(D64*E64,2)</f>
        <v>40.32</v>
      </c>
      <c r="G64" s="65"/>
      <c r="H64" s="63">
        <f t="shared" si="1"/>
        <v>0</v>
      </c>
      <c r="I64" s="40"/>
      <c r="J64" s="38">
        <f t="shared" si="2"/>
        <v>0</v>
      </c>
    </row>
    <row r="65" spans="1:10" x14ac:dyDescent="0.3">
      <c r="A65" s="46" t="s">
        <v>107</v>
      </c>
      <c r="B65" s="57" t="s">
        <v>248</v>
      </c>
      <c r="C65" s="56"/>
      <c r="D65" s="66">
        <v>20</v>
      </c>
      <c r="E65" s="64">
        <v>2.5499999999999998</v>
      </c>
      <c r="F65" s="61">
        <f t="shared" si="0"/>
        <v>51</v>
      </c>
      <c r="G65" s="65"/>
      <c r="H65" s="63">
        <f t="shared" ref="H65:H96" si="3">ROUND((D65*G65),2)</f>
        <v>0</v>
      </c>
      <c r="I65" s="40"/>
      <c r="J65" s="38">
        <f t="shared" si="2"/>
        <v>0</v>
      </c>
    </row>
    <row r="66" spans="1:10" x14ac:dyDescent="0.3">
      <c r="A66" s="46" t="s">
        <v>108</v>
      </c>
      <c r="B66" s="57" t="s">
        <v>249</v>
      </c>
      <c r="C66" s="56"/>
      <c r="D66" s="59">
        <v>40</v>
      </c>
      <c r="E66" s="64">
        <v>1.48</v>
      </c>
      <c r="F66" s="61">
        <f t="shared" si="0"/>
        <v>59.2</v>
      </c>
      <c r="G66" s="65"/>
      <c r="H66" s="63">
        <f t="shared" si="3"/>
        <v>0</v>
      </c>
      <c r="I66" s="40"/>
      <c r="J66" s="38">
        <f t="shared" si="2"/>
        <v>0</v>
      </c>
    </row>
    <row r="67" spans="1:10" x14ac:dyDescent="0.3">
      <c r="A67" s="46" t="s">
        <v>109</v>
      </c>
      <c r="B67" s="57" t="s">
        <v>250</v>
      </c>
      <c r="C67" s="56"/>
      <c r="D67" s="59">
        <v>20</v>
      </c>
      <c r="E67" s="64">
        <v>2.89</v>
      </c>
      <c r="F67" s="61">
        <f t="shared" ref="F67:F130" si="4">ROUND(D67*E67,2)</f>
        <v>57.8</v>
      </c>
      <c r="G67" s="65"/>
      <c r="H67" s="63">
        <f t="shared" si="3"/>
        <v>0</v>
      </c>
      <c r="I67" s="40"/>
      <c r="J67" s="38">
        <f t="shared" ref="J67:J130" si="5">H67*I67</f>
        <v>0</v>
      </c>
    </row>
    <row r="68" spans="1:10" x14ac:dyDescent="0.3">
      <c r="A68" s="46" t="s">
        <v>110</v>
      </c>
      <c r="B68" s="58" t="s">
        <v>190</v>
      </c>
      <c r="C68" s="56"/>
      <c r="D68" s="59">
        <v>15</v>
      </c>
      <c r="E68" s="64">
        <v>11.64</v>
      </c>
      <c r="F68" s="61">
        <f t="shared" si="4"/>
        <v>174.6</v>
      </c>
      <c r="G68" s="65"/>
      <c r="H68" s="63">
        <f t="shared" si="3"/>
        <v>0</v>
      </c>
      <c r="I68" s="40"/>
      <c r="J68" s="38">
        <f t="shared" si="5"/>
        <v>0</v>
      </c>
    </row>
    <row r="69" spans="1:10" x14ac:dyDescent="0.3">
      <c r="A69" s="46" t="s">
        <v>111</v>
      </c>
      <c r="B69" s="58" t="s">
        <v>191</v>
      </c>
      <c r="C69" s="56"/>
      <c r="D69" s="59">
        <v>25</v>
      </c>
      <c r="E69" s="64">
        <v>9.89</v>
      </c>
      <c r="F69" s="61">
        <f t="shared" si="4"/>
        <v>247.25</v>
      </c>
      <c r="G69" s="65"/>
      <c r="H69" s="63">
        <f t="shared" si="3"/>
        <v>0</v>
      </c>
      <c r="I69" s="40"/>
      <c r="J69" s="38">
        <f t="shared" si="5"/>
        <v>0</v>
      </c>
    </row>
    <row r="70" spans="1:10" x14ac:dyDescent="0.3">
      <c r="A70" s="46" t="s">
        <v>112</v>
      </c>
      <c r="B70" s="57" t="s">
        <v>251</v>
      </c>
      <c r="C70" s="56"/>
      <c r="D70" s="59">
        <v>50</v>
      </c>
      <c r="E70" s="64">
        <v>3.88</v>
      </c>
      <c r="F70" s="61">
        <f t="shared" si="4"/>
        <v>194</v>
      </c>
      <c r="G70" s="65"/>
      <c r="H70" s="63">
        <f t="shared" si="3"/>
        <v>0</v>
      </c>
      <c r="I70" s="40"/>
      <c r="J70" s="38">
        <f t="shared" si="5"/>
        <v>0</v>
      </c>
    </row>
    <row r="71" spans="1:10" x14ac:dyDescent="0.3">
      <c r="A71" s="46" t="s">
        <v>113</v>
      </c>
      <c r="B71" s="57" t="s">
        <v>252</v>
      </c>
      <c r="C71" s="56"/>
      <c r="D71" s="59">
        <v>60</v>
      </c>
      <c r="E71" s="64">
        <v>2.92</v>
      </c>
      <c r="F71" s="61">
        <f t="shared" si="4"/>
        <v>175.2</v>
      </c>
      <c r="G71" s="65"/>
      <c r="H71" s="63">
        <f t="shared" si="3"/>
        <v>0</v>
      </c>
      <c r="I71" s="40"/>
      <c r="J71" s="38">
        <f t="shared" si="5"/>
        <v>0</v>
      </c>
    </row>
    <row r="72" spans="1:10" x14ac:dyDescent="0.3">
      <c r="A72" s="46" t="s">
        <v>114</v>
      </c>
      <c r="B72" s="57" t="s">
        <v>253</v>
      </c>
      <c r="C72" s="56"/>
      <c r="D72" s="59">
        <v>50</v>
      </c>
      <c r="E72" s="64">
        <v>6.95</v>
      </c>
      <c r="F72" s="61">
        <f t="shared" si="4"/>
        <v>347.5</v>
      </c>
      <c r="G72" s="65"/>
      <c r="H72" s="63">
        <f t="shared" si="3"/>
        <v>0</v>
      </c>
      <c r="I72" s="40"/>
      <c r="J72" s="38">
        <f t="shared" si="5"/>
        <v>0</v>
      </c>
    </row>
    <row r="73" spans="1:10" x14ac:dyDescent="0.3">
      <c r="A73" s="46" t="s">
        <v>115</v>
      </c>
      <c r="B73" s="57" t="s">
        <v>254</v>
      </c>
      <c r="C73" s="56"/>
      <c r="D73" s="59">
        <v>10</v>
      </c>
      <c r="E73" s="64">
        <v>7.9</v>
      </c>
      <c r="F73" s="61">
        <f t="shared" si="4"/>
        <v>79</v>
      </c>
      <c r="G73" s="65"/>
      <c r="H73" s="63">
        <f t="shared" si="3"/>
        <v>0</v>
      </c>
      <c r="I73" s="40"/>
      <c r="J73" s="38">
        <f t="shared" si="5"/>
        <v>0</v>
      </c>
    </row>
    <row r="74" spans="1:10" x14ac:dyDescent="0.3">
      <c r="A74" s="46" t="s">
        <v>116</v>
      </c>
      <c r="B74" s="57" t="s">
        <v>255</v>
      </c>
      <c r="C74" s="56"/>
      <c r="D74" s="59">
        <v>72</v>
      </c>
      <c r="E74" s="64">
        <v>5.73</v>
      </c>
      <c r="F74" s="61">
        <f t="shared" si="4"/>
        <v>412.56</v>
      </c>
      <c r="G74" s="65"/>
      <c r="H74" s="63">
        <f t="shared" si="3"/>
        <v>0</v>
      </c>
      <c r="I74" s="40"/>
      <c r="J74" s="38">
        <f t="shared" si="5"/>
        <v>0</v>
      </c>
    </row>
    <row r="75" spans="1:10" x14ac:dyDescent="0.3">
      <c r="A75" s="46" t="s">
        <v>117</v>
      </c>
      <c r="B75" s="57" t="s">
        <v>256</v>
      </c>
      <c r="C75" s="56"/>
      <c r="D75" s="59">
        <v>20</v>
      </c>
      <c r="E75" s="64">
        <v>7.08</v>
      </c>
      <c r="F75" s="61">
        <f t="shared" si="4"/>
        <v>141.6</v>
      </c>
      <c r="G75" s="65"/>
      <c r="H75" s="63">
        <f t="shared" si="3"/>
        <v>0</v>
      </c>
      <c r="I75" s="40"/>
      <c r="J75" s="38">
        <f t="shared" si="5"/>
        <v>0</v>
      </c>
    </row>
    <row r="76" spans="1:10" x14ac:dyDescent="0.3">
      <c r="A76" s="46" t="s">
        <v>118</v>
      </c>
      <c r="B76" s="57" t="s">
        <v>257</v>
      </c>
      <c r="C76" s="56"/>
      <c r="D76" s="59">
        <v>30</v>
      </c>
      <c r="E76" s="64">
        <v>10.57</v>
      </c>
      <c r="F76" s="61">
        <f t="shared" si="4"/>
        <v>317.10000000000002</v>
      </c>
      <c r="G76" s="65"/>
      <c r="H76" s="63">
        <f t="shared" si="3"/>
        <v>0</v>
      </c>
      <c r="I76" s="40"/>
      <c r="J76" s="38">
        <f t="shared" si="5"/>
        <v>0</v>
      </c>
    </row>
    <row r="77" spans="1:10" x14ac:dyDescent="0.3">
      <c r="A77" s="46" t="s">
        <v>119</v>
      </c>
      <c r="B77" s="57" t="s">
        <v>258</v>
      </c>
      <c r="C77" s="56"/>
      <c r="D77" s="59">
        <v>40</v>
      </c>
      <c r="E77" s="64">
        <v>10.69</v>
      </c>
      <c r="F77" s="61">
        <f t="shared" si="4"/>
        <v>427.6</v>
      </c>
      <c r="G77" s="65"/>
      <c r="H77" s="63">
        <f t="shared" si="3"/>
        <v>0</v>
      </c>
      <c r="I77" s="40"/>
      <c r="J77" s="38">
        <f t="shared" si="5"/>
        <v>0</v>
      </c>
    </row>
    <row r="78" spans="1:10" x14ac:dyDescent="0.3">
      <c r="A78" s="46" t="s">
        <v>120</v>
      </c>
      <c r="B78" s="57" t="s">
        <v>259</v>
      </c>
      <c r="C78" s="56"/>
      <c r="D78" s="59">
        <v>20</v>
      </c>
      <c r="E78" s="64">
        <v>23.9</v>
      </c>
      <c r="F78" s="61">
        <f t="shared" si="4"/>
        <v>478</v>
      </c>
      <c r="G78" s="65"/>
      <c r="H78" s="63">
        <f t="shared" si="3"/>
        <v>0</v>
      </c>
      <c r="I78" s="40"/>
      <c r="J78" s="38">
        <f t="shared" si="5"/>
        <v>0</v>
      </c>
    </row>
    <row r="79" spans="1:10" x14ac:dyDescent="0.3">
      <c r="A79" s="46" t="s">
        <v>121</v>
      </c>
      <c r="B79" s="57" t="s">
        <v>260</v>
      </c>
      <c r="C79" s="56"/>
      <c r="D79" s="59">
        <v>120</v>
      </c>
      <c r="E79" s="64">
        <v>9.7100000000000009</v>
      </c>
      <c r="F79" s="61">
        <f t="shared" si="4"/>
        <v>1165.2</v>
      </c>
      <c r="G79" s="65"/>
      <c r="H79" s="63">
        <f t="shared" si="3"/>
        <v>0</v>
      </c>
      <c r="I79" s="40"/>
      <c r="J79" s="38">
        <f t="shared" si="5"/>
        <v>0</v>
      </c>
    </row>
    <row r="80" spans="1:10" x14ac:dyDescent="0.3">
      <c r="A80" s="46" t="s">
        <v>122</v>
      </c>
      <c r="B80" s="57" t="s">
        <v>261</v>
      </c>
      <c r="C80" s="56"/>
      <c r="D80" s="59">
        <v>80</v>
      </c>
      <c r="E80" s="64">
        <v>6.76</v>
      </c>
      <c r="F80" s="61">
        <f t="shared" si="4"/>
        <v>540.79999999999995</v>
      </c>
      <c r="G80" s="65"/>
      <c r="H80" s="63">
        <f t="shared" si="3"/>
        <v>0</v>
      </c>
      <c r="I80" s="40"/>
      <c r="J80" s="38">
        <f t="shared" si="5"/>
        <v>0</v>
      </c>
    </row>
    <row r="81" spans="1:10" x14ac:dyDescent="0.3">
      <c r="A81" s="46" t="s">
        <v>123</v>
      </c>
      <c r="B81" s="57" t="s">
        <v>262</v>
      </c>
      <c r="C81" s="56"/>
      <c r="D81" s="59">
        <v>40</v>
      </c>
      <c r="E81" s="64">
        <v>3.56</v>
      </c>
      <c r="F81" s="61">
        <f t="shared" si="4"/>
        <v>142.4</v>
      </c>
      <c r="G81" s="65"/>
      <c r="H81" s="63">
        <f t="shared" si="3"/>
        <v>0</v>
      </c>
      <c r="I81" s="40"/>
      <c r="J81" s="38">
        <f t="shared" si="5"/>
        <v>0</v>
      </c>
    </row>
    <row r="82" spans="1:10" x14ac:dyDescent="0.3">
      <c r="A82" s="46" t="s">
        <v>124</v>
      </c>
      <c r="B82" s="57" t="s">
        <v>263</v>
      </c>
      <c r="C82" s="56"/>
      <c r="D82" s="59">
        <v>16</v>
      </c>
      <c r="E82" s="64">
        <v>3.97</v>
      </c>
      <c r="F82" s="61">
        <f t="shared" si="4"/>
        <v>63.52</v>
      </c>
      <c r="G82" s="65"/>
      <c r="H82" s="63">
        <f t="shared" si="3"/>
        <v>0</v>
      </c>
      <c r="I82" s="40"/>
      <c r="J82" s="38">
        <f t="shared" si="5"/>
        <v>0</v>
      </c>
    </row>
    <row r="83" spans="1:10" x14ac:dyDescent="0.3">
      <c r="A83" s="46" t="s">
        <v>125</v>
      </c>
      <c r="B83" s="57" t="s">
        <v>264</v>
      </c>
      <c r="C83" s="56"/>
      <c r="D83" s="59">
        <v>30</v>
      </c>
      <c r="E83" s="64">
        <v>9.73</v>
      </c>
      <c r="F83" s="61">
        <f t="shared" si="4"/>
        <v>291.89999999999998</v>
      </c>
      <c r="G83" s="65"/>
      <c r="H83" s="63">
        <f t="shared" si="3"/>
        <v>0</v>
      </c>
      <c r="I83" s="40"/>
      <c r="J83" s="38">
        <f t="shared" si="5"/>
        <v>0</v>
      </c>
    </row>
    <row r="84" spans="1:10" x14ac:dyDescent="0.3">
      <c r="A84" s="46" t="s">
        <v>126</v>
      </c>
      <c r="B84" s="57" t="s">
        <v>265</v>
      </c>
      <c r="C84" s="56"/>
      <c r="D84" s="59">
        <v>40</v>
      </c>
      <c r="E84" s="64">
        <v>15.81</v>
      </c>
      <c r="F84" s="61">
        <f t="shared" si="4"/>
        <v>632.4</v>
      </c>
      <c r="G84" s="65"/>
      <c r="H84" s="63">
        <f t="shared" si="3"/>
        <v>0</v>
      </c>
      <c r="I84" s="40"/>
      <c r="J84" s="38">
        <f t="shared" si="5"/>
        <v>0</v>
      </c>
    </row>
    <row r="85" spans="1:10" x14ac:dyDescent="0.3">
      <c r="A85" s="46" t="s">
        <v>127</v>
      </c>
      <c r="B85" s="57" t="s">
        <v>266</v>
      </c>
      <c r="C85" s="56"/>
      <c r="D85" s="59">
        <v>40</v>
      </c>
      <c r="E85" s="64">
        <v>65.930000000000007</v>
      </c>
      <c r="F85" s="61">
        <f t="shared" si="4"/>
        <v>2637.2</v>
      </c>
      <c r="G85" s="65"/>
      <c r="H85" s="63">
        <f t="shared" si="3"/>
        <v>0</v>
      </c>
      <c r="I85" s="40"/>
      <c r="J85" s="38">
        <f t="shared" si="5"/>
        <v>0</v>
      </c>
    </row>
    <row r="86" spans="1:10" x14ac:dyDescent="0.3">
      <c r="A86" s="46" t="s">
        <v>128</v>
      </c>
      <c r="B86" s="57" t="s">
        <v>267</v>
      </c>
      <c r="C86" s="56"/>
      <c r="D86" s="59">
        <v>20</v>
      </c>
      <c r="E86" s="64">
        <v>4.09</v>
      </c>
      <c r="F86" s="61">
        <f t="shared" si="4"/>
        <v>81.8</v>
      </c>
      <c r="G86" s="65"/>
      <c r="H86" s="63">
        <f t="shared" si="3"/>
        <v>0</v>
      </c>
      <c r="I86" s="40"/>
      <c r="J86" s="38">
        <f t="shared" si="5"/>
        <v>0</v>
      </c>
    </row>
    <row r="87" spans="1:10" x14ac:dyDescent="0.3">
      <c r="A87" s="46" t="s">
        <v>129</v>
      </c>
      <c r="B87" s="57" t="s">
        <v>268</v>
      </c>
      <c r="C87" s="56"/>
      <c r="D87" s="59">
        <v>20</v>
      </c>
      <c r="E87" s="64">
        <v>1.9</v>
      </c>
      <c r="F87" s="61">
        <f t="shared" si="4"/>
        <v>38</v>
      </c>
      <c r="G87" s="65"/>
      <c r="H87" s="63">
        <f t="shared" si="3"/>
        <v>0</v>
      </c>
      <c r="I87" s="40"/>
      <c r="J87" s="38">
        <f t="shared" si="5"/>
        <v>0</v>
      </c>
    </row>
    <row r="88" spans="1:10" x14ac:dyDescent="0.3">
      <c r="A88" s="46" t="s">
        <v>130</v>
      </c>
      <c r="B88" s="57" t="s">
        <v>269</v>
      </c>
      <c r="C88" s="56"/>
      <c r="D88" s="59">
        <v>160</v>
      </c>
      <c r="E88" s="64">
        <v>4.09</v>
      </c>
      <c r="F88" s="61">
        <f t="shared" si="4"/>
        <v>654.4</v>
      </c>
      <c r="G88" s="65"/>
      <c r="H88" s="63">
        <f t="shared" si="3"/>
        <v>0</v>
      </c>
      <c r="I88" s="40"/>
      <c r="J88" s="38">
        <f t="shared" si="5"/>
        <v>0</v>
      </c>
    </row>
    <row r="89" spans="1:10" x14ac:dyDescent="0.3">
      <c r="A89" s="46" t="s">
        <v>131</v>
      </c>
      <c r="B89" s="57" t="s">
        <v>270</v>
      </c>
      <c r="C89" s="56"/>
      <c r="D89" s="59">
        <v>60</v>
      </c>
      <c r="E89" s="64">
        <v>14.25</v>
      </c>
      <c r="F89" s="61">
        <f t="shared" si="4"/>
        <v>855</v>
      </c>
      <c r="G89" s="65"/>
      <c r="H89" s="63">
        <f t="shared" si="3"/>
        <v>0</v>
      </c>
      <c r="I89" s="40"/>
      <c r="J89" s="38">
        <f t="shared" si="5"/>
        <v>0</v>
      </c>
    </row>
    <row r="90" spans="1:10" x14ac:dyDescent="0.3">
      <c r="A90" s="46" t="s">
        <v>132</v>
      </c>
      <c r="B90" s="57" t="s">
        <v>271</v>
      </c>
      <c r="C90" s="56"/>
      <c r="D90" s="59">
        <v>10</v>
      </c>
      <c r="E90" s="64">
        <v>6.3</v>
      </c>
      <c r="F90" s="61">
        <f t="shared" si="4"/>
        <v>63</v>
      </c>
      <c r="G90" s="65"/>
      <c r="H90" s="63">
        <f t="shared" si="3"/>
        <v>0</v>
      </c>
      <c r="I90" s="40"/>
      <c r="J90" s="38">
        <f t="shared" si="5"/>
        <v>0</v>
      </c>
    </row>
    <row r="91" spans="1:10" x14ac:dyDescent="0.3">
      <c r="A91" s="46" t="s">
        <v>133</v>
      </c>
      <c r="B91" s="57" t="s">
        <v>272</v>
      </c>
      <c r="C91" s="56"/>
      <c r="D91" s="59">
        <v>40</v>
      </c>
      <c r="E91" s="64">
        <v>2.65</v>
      </c>
      <c r="F91" s="61">
        <f t="shared" si="4"/>
        <v>106</v>
      </c>
      <c r="G91" s="65"/>
      <c r="H91" s="63">
        <f t="shared" si="3"/>
        <v>0</v>
      </c>
      <c r="I91" s="40"/>
      <c r="J91" s="38">
        <f t="shared" si="5"/>
        <v>0</v>
      </c>
    </row>
    <row r="92" spans="1:10" x14ac:dyDescent="0.3">
      <c r="A92" s="46" t="s">
        <v>134</v>
      </c>
      <c r="B92" s="57" t="s">
        <v>273</v>
      </c>
      <c r="C92" s="56"/>
      <c r="D92" s="59">
        <v>10</v>
      </c>
      <c r="E92" s="64">
        <v>2.02</v>
      </c>
      <c r="F92" s="61">
        <f t="shared" si="4"/>
        <v>20.2</v>
      </c>
      <c r="G92" s="65"/>
      <c r="H92" s="63">
        <f t="shared" si="3"/>
        <v>0</v>
      </c>
      <c r="I92" s="40"/>
      <c r="J92" s="38">
        <f t="shared" si="5"/>
        <v>0</v>
      </c>
    </row>
    <row r="93" spans="1:10" x14ac:dyDescent="0.3">
      <c r="A93" s="46" t="s">
        <v>135</v>
      </c>
      <c r="B93" s="57" t="s">
        <v>274</v>
      </c>
      <c r="C93" s="56"/>
      <c r="D93" s="59">
        <v>12</v>
      </c>
      <c r="E93" s="64">
        <v>17.12</v>
      </c>
      <c r="F93" s="61">
        <f t="shared" si="4"/>
        <v>205.44</v>
      </c>
      <c r="G93" s="65"/>
      <c r="H93" s="63">
        <f t="shared" si="3"/>
        <v>0</v>
      </c>
      <c r="I93" s="40"/>
      <c r="J93" s="38">
        <f t="shared" si="5"/>
        <v>0</v>
      </c>
    </row>
    <row r="94" spans="1:10" x14ac:dyDescent="0.3">
      <c r="A94" s="46" t="s">
        <v>136</v>
      </c>
      <c r="B94" s="57" t="s">
        <v>275</v>
      </c>
      <c r="C94" s="56"/>
      <c r="D94" s="59">
        <v>42</v>
      </c>
      <c r="E94" s="64">
        <v>13.15</v>
      </c>
      <c r="F94" s="61">
        <f t="shared" si="4"/>
        <v>552.29999999999995</v>
      </c>
      <c r="G94" s="65"/>
      <c r="H94" s="63">
        <f t="shared" si="3"/>
        <v>0</v>
      </c>
      <c r="I94" s="40"/>
      <c r="J94" s="38">
        <f t="shared" si="5"/>
        <v>0</v>
      </c>
    </row>
    <row r="95" spans="1:10" x14ac:dyDescent="0.3">
      <c r="A95" s="46" t="s">
        <v>137</v>
      </c>
      <c r="B95" s="57" t="s">
        <v>276</v>
      </c>
      <c r="C95" s="56"/>
      <c r="D95" s="59">
        <v>140</v>
      </c>
      <c r="E95" s="64">
        <v>3.22</v>
      </c>
      <c r="F95" s="61">
        <f t="shared" si="4"/>
        <v>450.8</v>
      </c>
      <c r="G95" s="65"/>
      <c r="H95" s="63">
        <f t="shared" si="3"/>
        <v>0</v>
      </c>
      <c r="I95" s="40"/>
      <c r="J95" s="38">
        <f t="shared" si="5"/>
        <v>0</v>
      </c>
    </row>
    <row r="96" spans="1:10" x14ac:dyDescent="0.3">
      <c r="A96" s="46" t="s">
        <v>138</v>
      </c>
      <c r="B96" s="57" t="s">
        <v>277</v>
      </c>
      <c r="C96" s="56"/>
      <c r="D96" s="59">
        <v>40</v>
      </c>
      <c r="E96" s="64">
        <v>5.74</v>
      </c>
      <c r="F96" s="61">
        <f t="shared" si="4"/>
        <v>229.6</v>
      </c>
      <c r="G96" s="65"/>
      <c r="H96" s="63">
        <f t="shared" si="3"/>
        <v>0</v>
      </c>
      <c r="I96" s="40"/>
      <c r="J96" s="38">
        <f t="shared" si="5"/>
        <v>0</v>
      </c>
    </row>
    <row r="97" spans="1:10" x14ac:dyDescent="0.3">
      <c r="A97" s="46" t="s">
        <v>139</v>
      </c>
      <c r="B97" s="57" t="s">
        <v>278</v>
      </c>
      <c r="C97" s="56"/>
      <c r="D97" s="59">
        <v>200</v>
      </c>
      <c r="E97" s="64">
        <v>20.27</v>
      </c>
      <c r="F97" s="61">
        <f t="shared" si="4"/>
        <v>4054</v>
      </c>
      <c r="G97" s="65"/>
      <c r="H97" s="63">
        <f t="shared" ref="H97:H128" si="6">ROUND((D97*G97),2)</f>
        <v>0</v>
      </c>
      <c r="I97" s="40"/>
      <c r="J97" s="38">
        <f t="shared" si="5"/>
        <v>0</v>
      </c>
    </row>
    <row r="98" spans="1:10" x14ac:dyDescent="0.3">
      <c r="A98" s="46" t="s">
        <v>140</v>
      </c>
      <c r="B98" s="57" t="s">
        <v>279</v>
      </c>
      <c r="C98" s="56"/>
      <c r="D98" s="59">
        <v>40</v>
      </c>
      <c r="E98" s="64">
        <v>2.5299999999999998</v>
      </c>
      <c r="F98" s="61">
        <f t="shared" si="4"/>
        <v>101.2</v>
      </c>
      <c r="G98" s="65"/>
      <c r="H98" s="63">
        <f t="shared" si="6"/>
        <v>0</v>
      </c>
      <c r="I98" s="40"/>
      <c r="J98" s="38">
        <f t="shared" si="5"/>
        <v>0</v>
      </c>
    </row>
    <row r="99" spans="1:10" x14ac:dyDescent="0.3">
      <c r="A99" s="46" t="s">
        <v>141</v>
      </c>
      <c r="B99" s="57" t="s">
        <v>280</v>
      </c>
      <c r="C99" s="56"/>
      <c r="D99" s="59">
        <v>32</v>
      </c>
      <c r="E99" s="64">
        <v>4.83</v>
      </c>
      <c r="F99" s="61">
        <f t="shared" si="4"/>
        <v>154.56</v>
      </c>
      <c r="G99" s="65"/>
      <c r="H99" s="63">
        <f t="shared" si="6"/>
        <v>0</v>
      </c>
      <c r="I99" s="40"/>
      <c r="J99" s="38">
        <f t="shared" si="5"/>
        <v>0</v>
      </c>
    </row>
    <row r="100" spans="1:10" x14ac:dyDescent="0.3">
      <c r="A100" s="46" t="s">
        <v>142</v>
      </c>
      <c r="B100" s="57" t="s">
        <v>281</v>
      </c>
      <c r="C100" s="56"/>
      <c r="D100" s="59">
        <v>30</v>
      </c>
      <c r="E100" s="64">
        <v>5.22</v>
      </c>
      <c r="F100" s="61">
        <f t="shared" si="4"/>
        <v>156.6</v>
      </c>
      <c r="G100" s="65"/>
      <c r="H100" s="63">
        <f t="shared" si="6"/>
        <v>0</v>
      </c>
      <c r="I100" s="40"/>
      <c r="J100" s="38">
        <f t="shared" si="5"/>
        <v>0</v>
      </c>
    </row>
    <row r="101" spans="1:10" x14ac:dyDescent="0.3">
      <c r="A101" s="46" t="s">
        <v>143</v>
      </c>
      <c r="B101" s="57" t="s">
        <v>282</v>
      </c>
      <c r="C101" s="56"/>
      <c r="D101" s="59">
        <v>100</v>
      </c>
      <c r="E101" s="64">
        <v>10.5</v>
      </c>
      <c r="F101" s="61">
        <f t="shared" si="4"/>
        <v>1050</v>
      </c>
      <c r="G101" s="65"/>
      <c r="H101" s="63">
        <f t="shared" si="6"/>
        <v>0</v>
      </c>
      <c r="I101" s="40"/>
      <c r="J101" s="38">
        <f t="shared" si="5"/>
        <v>0</v>
      </c>
    </row>
    <row r="102" spans="1:10" x14ac:dyDescent="0.3">
      <c r="A102" s="46" t="s">
        <v>144</v>
      </c>
      <c r="B102" s="57" t="s">
        <v>283</v>
      </c>
      <c r="C102" s="56"/>
      <c r="D102" s="59">
        <v>40</v>
      </c>
      <c r="E102" s="64">
        <v>13.03</v>
      </c>
      <c r="F102" s="61">
        <f t="shared" si="4"/>
        <v>521.20000000000005</v>
      </c>
      <c r="G102" s="65"/>
      <c r="H102" s="63">
        <f t="shared" si="6"/>
        <v>0</v>
      </c>
      <c r="I102" s="40"/>
      <c r="J102" s="38">
        <f t="shared" si="5"/>
        <v>0</v>
      </c>
    </row>
    <row r="103" spans="1:10" x14ac:dyDescent="0.3">
      <c r="A103" s="46" t="s">
        <v>145</v>
      </c>
      <c r="B103" s="57" t="s">
        <v>284</v>
      </c>
      <c r="C103" s="56"/>
      <c r="D103" s="59">
        <v>20</v>
      </c>
      <c r="E103" s="64">
        <v>2.1</v>
      </c>
      <c r="F103" s="61">
        <f t="shared" si="4"/>
        <v>42</v>
      </c>
      <c r="G103" s="65"/>
      <c r="H103" s="63">
        <f t="shared" si="6"/>
        <v>0</v>
      </c>
      <c r="I103" s="40"/>
      <c r="J103" s="38">
        <f t="shared" si="5"/>
        <v>0</v>
      </c>
    </row>
    <row r="104" spans="1:10" x14ac:dyDescent="0.3">
      <c r="A104" s="46" t="s">
        <v>146</v>
      </c>
      <c r="B104" s="57" t="s">
        <v>285</v>
      </c>
      <c r="C104" s="56"/>
      <c r="D104" s="59">
        <v>20</v>
      </c>
      <c r="E104" s="64">
        <v>5.25</v>
      </c>
      <c r="F104" s="61">
        <f t="shared" si="4"/>
        <v>105</v>
      </c>
      <c r="G104" s="65"/>
      <c r="H104" s="63">
        <f t="shared" si="6"/>
        <v>0</v>
      </c>
      <c r="I104" s="40"/>
      <c r="J104" s="38">
        <f t="shared" si="5"/>
        <v>0</v>
      </c>
    </row>
    <row r="105" spans="1:10" x14ac:dyDescent="0.3">
      <c r="A105" s="46" t="s">
        <v>147</v>
      </c>
      <c r="B105" s="58" t="s">
        <v>219</v>
      </c>
      <c r="C105" s="56"/>
      <c r="D105" s="59">
        <v>15</v>
      </c>
      <c r="E105" s="64">
        <v>16.23</v>
      </c>
      <c r="F105" s="61">
        <f t="shared" si="4"/>
        <v>243.45</v>
      </c>
      <c r="G105" s="65"/>
      <c r="H105" s="63">
        <f t="shared" si="6"/>
        <v>0</v>
      </c>
      <c r="I105" s="40"/>
      <c r="J105" s="38">
        <f t="shared" si="5"/>
        <v>0</v>
      </c>
    </row>
    <row r="106" spans="1:10" x14ac:dyDescent="0.3">
      <c r="A106" s="46" t="s">
        <v>148</v>
      </c>
      <c r="B106" s="57" t="s">
        <v>286</v>
      </c>
      <c r="C106" s="56"/>
      <c r="D106" s="59">
        <v>20</v>
      </c>
      <c r="E106" s="64">
        <v>15.96</v>
      </c>
      <c r="F106" s="61">
        <f t="shared" si="4"/>
        <v>319.2</v>
      </c>
      <c r="G106" s="65"/>
      <c r="H106" s="63">
        <f t="shared" si="6"/>
        <v>0</v>
      </c>
      <c r="I106" s="40"/>
      <c r="J106" s="38">
        <f t="shared" si="5"/>
        <v>0</v>
      </c>
    </row>
    <row r="107" spans="1:10" x14ac:dyDescent="0.3">
      <c r="A107" s="46" t="s">
        <v>149</v>
      </c>
      <c r="B107" s="57" t="s">
        <v>287</v>
      </c>
      <c r="C107" s="56"/>
      <c r="D107" s="59">
        <v>20</v>
      </c>
      <c r="E107" s="64">
        <v>1.75</v>
      </c>
      <c r="F107" s="61">
        <f t="shared" si="4"/>
        <v>35</v>
      </c>
      <c r="G107" s="65"/>
      <c r="H107" s="63">
        <f t="shared" si="6"/>
        <v>0</v>
      </c>
      <c r="I107" s="40"/>
      <c r="J107" s="38">
        <f t="shared" si="5"/>
        <v>0</v>
      </c>
    </row>
    <row r="108" spans="1:10" x14ac:dyDescent="0.3">
      <c r="A108" s="46" t="s">
        <v>150</v>
      </c>
      <c r="B108" s="57" t="s">
        <v>288</v>
      </c>
      <c r="C108" s="56"/>
      <c r="D108" s="59">
        <v>20</v>
      </c>
      <c r="E108" s="64">
        <v>2.59</v>
      </c>
      <c r="F108" s="61">
        <f t="shared" si="4"/>
        <v>51.8</v>
      </c>
      <c r="G108" s="65"/>
      <c r="H108" s="63">
        <f t="shared" si="6"/>
        <v>0</v>
      </c>
      <c r="I108" s="40"/>
      <c r="J108" s="38">
        <f t="shared" si="5"/>
        <v>0</v>
      </c>
    </row>
    <row r="109" spans="1:10" x14ac:dyDescent="0.3">
      <c r="A109" s="46" t="s">
        <v>151</v>
      </c>
      <c r="B109" s="57" t="s">
        <v>289</v>
      </c>
      <c r="C109" s="56"/>
      <c r="D109" s="59">
        <v>14</v>
      </c>
      <c r="E109" s="64">
        <v>25.87</v>
      </c>
      <c r="F109" s="61">
        <f t="shared" si="4"/>
        <v>362.18</v>
      </c>
      <c r="G109" s="65"/>
      <c r="H109" s="63">
        <f t="shared" si="6"/>
        <v>0</v>
      </c>
      <c r="I109" s="40"/>
      <c r="J109" s="38">
        <f t="shared" si="5"/>
        <v>0</v>
      </c>
    </row>
    <row r="110" spans="1:10" x14ac:dyDescent="0.3">
      <c r="A110" s="46" t="s">
        <v>152</v>
      </c>
      <c r="B110" s="57" t="s">
        <v>290</v>
      </c>
      <c r="C110" s="56"/>
      <c r="D110" s="59">
        <v>10</v>
      </c>
      <c r="E110" s="64">
        <v>51.51</v>
      </c>
      <c r="F110" s="61">
        <f t="shared" si="4"/>
        <v>515.1</v>
      </c>
      <c r="G110" s="65"/>
      <c r="H110" s="63">
        <f t="shared" si="6"/>
        <v>0</v>
      </c>
      <c r="I110" s="40"/>
      <c r="J110" s="38">
        <f t="shared" si="5"/>
        <v>0</v>
      </c>
    </row>
    <row r="111" spans="1:10" x14ac:dyDescent="0.3">
      <c r="A111" s="46" t="s">
        <v>153</v>
      </c>
      <c r="B111" s="58" t="s">
        <v>223</v>
      </c>
      <c r="C111" s="56"/>
      <c r="D111" s="59">
        <v>8</v>
      </c>
      <c r="E111" s="64">
        <v>42.06</v>
      </c>
      <c r="F111" s="61">
        <f t="shared" si="4"/>
        <v>336.48</v>
      </c>
      <c r="G111" s="65"/>
      <c r="H111" s="63">
        <f t="shared" si="6"/>
        <v>0</v>
      </c>
      <c r="I111" s="40"/>
      <c r="J111" s="38">
        <f t="shared" si="5"/>
        <v>0</v>
      </c>
    </row>
    <row r="112" spans="1:10" x14ac:dyDescent="0.3">
      <c r="A112" s="46" t="s">
        <v>154</v>
      </c>
      <c r="B112" s="57" t="s">
        <v>291</v>
      </c>
      <c r="C112" s="56"/>
      <c r="D112" s="59">
        <v>20</v>
      </c>
      <c r="E112" s="64">
        <v>3.84</v>
      </c>
      <c r="F112" s="61">
        <f t="shared" si="4"/>
        <v>76.8</v>
      </c>
      <c r="G112" s="65"/>
      <c r="H112" s="63">
        <f t="shared" si="6"/>
        <v>0</v>
      </c>
      <c r="I112" s="40"/>
      <c r="J112" s="38">
        <f t="shared" si="5"/>
        <v>0</v>
      </c>
    </row>
    <row r="113" spans="1:10" x14ac:dyDescent="0.3">
      <c r="A113" s="46" t="s">
        <v>155</v>
      </c>
      <c r="B113" s="57" t="s">
        <v>292</v>
      </c>
      <c r="C113" s="56"/>
      <c r="D113" s="59">
        <v>4</v>
      </c>
      <c r="E113" s="64">
        <v>15.29</v>
      </c>
      <c r="F113" s="61">
        <f t="shared" si="4"/>
        <v>61.16</v>
      </c>
      <c r="G113" s="65"/>
      <c r="H113" s="63">
        <f t="shared" si="6"/>
        <v>0</v>
      </c>
      <c r="I113" s="40"/>
      <c r="J113" s="38">
        <f t="shared" si="5"/>
        <v>0</v>
      </c>
    </row>
    <row r="114" spans="1:10" x14ac:dyDescent="0.3">
      <c r="A114" s="46" t="s">
        <v>156</v>
      </c>
      <c r="B114" s="57" t="s">
        <v>293</v>
      </c>
      <c r="C114" s="56"/>
      <c r="D114" s="59">
        <v>52</v>
      </c>
      <c r="E114" s="64">
        <v>4.88</v>
      </c>
      <c r="F114" s="61">
        <f t="shared" si="4"/>
        <v>253.76</v>
      </c>
      <c r="G114" s="65"/>
      <c r="H114" s="63">
        <f t="shared" si="6"/>
        <v>0</v>
      </c>
      <c r="I114" s="40"/>
      <c r="J114" s="38">
        <f t="shared" si="5"/>
        <v>0</v>
      </c>
    </row>
    <row r="115" spans="1:10" x14ac:dyDescent="0.3">
      <c r="A115" s="46" t="s">
        <v>157</v>
      </c>
      <c r="B115" s="57" t="s">
        <v>294</v>
      </c>
      <c r="C115" s="56"/>
      <c r="D115" s="59">
        <v>22</v>
      </c>
      <c r="E115" s="64">
        <v>3.61</v>
      </c>
      <c r="F115" s="61">
        <f t="shared" si="4"/>
        <v>79.42</v>
      </c>
      <c r="G115" s="65"/>
      <c r="H115" s="63">
        <f t="shared" si="6"/>
        <v>0</v>
      </c>
      <c r="I115" s="40"/>
      <c r="J115" s="38">
        <f t="shared" si="5"/>
        <v>0</v>
      </c>
    </row>
    <row r="116" spans="1:10" x14ac:dyDescent="0.3">
      <c r="A116" s="46" t="s">
        <v>158</v>
      </c>
      <c r="B116" s="58" t="s">
        <v>227</v>
      </c>
      <c r="C116" s="56"/>
      <c r="D116" s="59">
        <v>100</v>
      </c>
      <c r="E116" s="64">
        <v>2.4700000000000002</v>
      </c>
      <c r="F116" s="61">
        <f t="shared" si="4"/>
        <v>247</v>
      </c>
      <c r="G116" s="65"/>
      <c r="H116" s="63">
        <f t="shared" si="6"/>
        <v>0</v>
      </c>
      <c r="I116" s="40"/>
      <c r="J116" s="38">
        <f t="shared" si="5"/>
        <v>0</v>
      </c>
    </row>
    <row r="117" spans="1:10" x14ac:dyDescent="0.3">
      <c r="A117" s="46" t="s">
        <v>159</v>
      </c>
      <c r="B117" s="58" t="s">
        <v>228</v>
      </c>
      <c r="C117" s="56"/>
      <c r="D117" s="59">
        <v>15</v>
      </c>
      <c r="E117" s="64">
        <v>26.58</v>
      </c>
      <c r="F117" s="61">
        <f t="shared" si="4"/>
        <v>398.7</v>
      </c>
      <c r="G117" s="65"/>
      <c r="H117" s="63">
        <f t="shared" si="6"/>
        <v>0</v>
      </c>
      <c r="I117" s="40"/>
      <c r="J117" s="38">
        <f t="shared" si="5"/>
        <v>0</v>
      </c>
    </row>
    <row r="118" spans="1:10" x14ac:dyDescent="0.3">
      <c r="A118" s="46" t="s">
        <v>160</v>
      </c>
      <c r="B118" s="57" t="s">
        <v>295</v>
      </c>
      <c r="C118" s="56"/>
      <c r="D118" s="59">
        <v>30</v>
      </c>
      <c r="E118" s="64">
        <v>6.37</v>
      </c>
      <c r="F118" s="61">
        <f t="shared" si="4"/>
        <v>191.1</v>
      </c>
      <c r="G118" s="65"/>
      <c r="H118" s="63">
        <f t="shared" si="6"/>
        <v>0</v>
      </c>
      <c r="I118" s="40"/>
      <c r="J118" s="38">
        <f t="shared" si="5"/>
        <v>0</v>
      </c>
    </row>
    <row r="119" spans="1:10" x14ac:dyDescent="0.3">
      <c r="A119" s="46" t="s">
        <v>161</v>
      </c>
      <c r="B119" s="57" t="s">
        <v>296</v>
      </c>
      <c r="C119" s="56"/>
      <c r="D119" s="59">
        <v>10</v>
      </c>
      <c r="E119" s="64">
        <v>18.350000000000001</v>
      </c>
      <c r="F119" s="61">
        <f t="shared" si="4"/>
        <v>183.5</v>
      </c>
      <c r="G119" s="65"/>
      <c r="H119" s="63">
        <f t="shared" si="6"/>
        <v>0</v>
      </c>
      <c r="I119" s="40"/>
      <c r="J119" s="38">
        <f t="shared" si="5"/>
        <v>0</v>
      </c>
    </row>
    <row r="120" spans="1:10" x14ac:dyDescent="0.3">
      <c r="A120" s="46" t="s">
        <v>162</v>
      </c>
      <c r="B120" s="57" t="s">
        <v>297</v>
      </c>
      <c r="C120" s="56"/>
      <c r="D120" s="59">
        <v>20</v>
      </c>
      <c r="E120" s="64">
        <v>2.5499999999999998</v>
      </c>
      <c r="F120" s="61">
        <f t="shared" si="4"/>
        <v>51</v>
      </c>
      <c r="G120" s="65"/>
      <c r="H120" s="63">
        <f t="shared" si="6"/>
        <v>0</v>
      </c>
      <c r="I120" s="40"/>
      <c r="J120" s="38">
        <f t="shared" si="5"/>
        <v>0</v>
      </c>
    </row>
    <row r="121" spans="1:10" x14ac:dyDescent="0.3">
      <c r="A121" s="46" t="s">
        <v>163</v>
      </c>
      <c r="B121" s="57" t="s">
        <v>298</v>
      </c>
      <c r="C121" s="56"/>
      <c r="D121" s="59">
        <v>60</v>
      </c>
      <c r="E121" s="64">
        <v>2.5499999999999998</v>
      </c>
      <c r="F121" s="61">
        <f t="shared" si="4"/>
        <v>153</v>
      </c>
      <c r="G121" s="65"/>
      <c r="H121" s="63">
        <f t="shared" si="6"/>
        <v>0</v>
      </c>
      <c r="I121" s="40"/>
      <c r="J121" s="38">
        <f t="shared" si="5"/>
        <v>0</v>
      </c>
    </row>
    <row r="122" spans="1:10" x14ac:dyDescent="0.3">
      <c r="A122" s="46" t="s">
        <v>164</v>
      </c>
      <c r="B122" s="58" t="s">
        <v>299</v>
      </c>
      <c r="C122" s="56"/>
      <c r="D122" s="59">
        <v>16</v>
      </c>
      <c r="E122" s="64">
        <v>11.93</v>
      </c>
      <c r="F122" s="61">
        <f t="shared" si="4"/>
        <v>190.88</v>
      </c>
      <c r="G122" s="65"/>
      <c r="H122" s="63">
        <f t="shared" si="6"/>
        <v>0</v>
      </c>
      <c r="I122" s="40"/>
      <c r="J122" s="38">
        <f t="shared" si="5"/>
        <v>0</v>
      </c>
    </row>
    <row r="123" spans="1:10" x14ac:dyDescent="0.3">
      <c r="A123" s="46" t="s">
        <v>165</v>
      </c>
      <c r="B123" s="57" t="s">
        <v>300</v>
      </c>
      <c r="C123" s="56"/>
      <c r="D123" s="59">
        <v>4</v>
      </c>
      <c r="E123" s="64">
        <v>4.88</v>
      </c>
      <c r="F123" s="61">
        <f t="shared" si="4"/>
        <v>19.52</v>
      </c>
      <c r="G123" s="65"/>
      <c r="H123" s="63">
        <f t="shared" si="6"/>
        <v>0</v>
      </c>
      <c r="I123" s="40"/>
      <c r="J123" s="38">
        <f t="shared" si="5"/>
        <v>0</v>
      </c>
    </row>
    <row r="124" spans="1:10" x14ac:dyDescent="0.3">
      <c r="A124" s="46" t="s">
        <v>166</v>
      </c>
      <c r="B124" s="57" t="s">
        <v>301</v>
      </c>
      <c r="C124" s="56"/>
      <c r="D124" s="59">
        <v>4</v>
      </c>
      <c r="E124" s="64">
        <v>2.5499999999999998</v>
      </c>
      <c r="F124" s="61">
        <f t="shared" si="4"/>
        <v>10.199999999999999</v>
      </c>
      <c r="G124" s="65"/>
      <c r="H124" s="63">
        <f t="shared" si="6"/>
        <v>0</v>
      </c>
      <c r="I124" s="40"/>
      <c r="J124" s="38">
        <f t="shared" si="5"/>
        <v>0</v>
      </c>
    </row>
    <row r="125" spans="1:10" x14ac:dyDescent="0.3">
      <c r="A125" s="46" t="s">
        <v>167</v>
      </c>
      <c r="B125" s="58" t="s">
        <v>231</v>
      </c>
      <c r="C125" s="56"/>
      <c r="D125" s="59">
        <v>100</v>
      </c>
      <c r="E125" s="64">
        <v>1.43</v>
      </c>
      <c r="F125" s="61">
        <f t="shared" si="4"/>
        <v>143</v>
      </c>
      <c r="G125" s="65"/>
      <c r="H125" s="63">
        <f t="shared" si="6"/>
        <v>0</v>
      </c>
      <c r="I125" s="40"/>
      <c r="J125" s="38">
        <f t="shared" si="5"/>
        <v>0</v>
      </c>
    </row>
    <row r="126" spans="1:10" x14ac:dyDescent="0.3">
      <c r="A126" s="46" t="s">
        <v>168</v>
      </c>
      <c r="B126" s="57" t="s">
        <v>302</v>
      </c>
      <c r="C126" s="56"/>
      <c r="D126" s="59">
        <v>20</v>
      </c>
      <c r="E126" s="64">
        <v>3.84</v>
      </c>
      <c r="F126" s="61">
        <f t="shared" si="4"/>
        <v>76.8</v>
      </c>
      <c r="G126" s="65"/>
      <c r="H126" s="63">
        <f t="shared" si="6"/>
        <v>0</v>
      </c>
      <c r="I126" s="40"/>
      <c r="J126" s="38">
        <f t="shared" si="5"/>
        <v>0</v>
      </c>
    </row>
    <row r="127" spans="1:10" x14ac:dyDescent="0.3">
      <c r="A127" s="46" t="s">
        <v>169</v>
      </c>
      <c r="B127" s="57" t="s">
        <v>303</v>
      </c>
      <c r="C127" s="56"/>
      <c r="D127" s="59">
        <v>20</v>
      </c>
      <c r="E127" s="64">
        <v>2</v>
      </c>
      <c r="F127" s="61">
        <f t="shared" si="4"/>
        <v>40</v>
      </c>
      <c r="G127" s="65"/>
      <c r="H127" s="63">
        <f t="shared" si="6"/>
        <v>0</v>
      </c>
      <c r="I127" s="40"/>
      <c r="J127" s="38">
        <f t="shared" si="5"/>
        <v>0</v>
      </c>
    </row>
    <row r="128" spans="1:10" x14ac:dyDescent="0.3">
      <c r="A128" s="46" t="s">
        <v>170</v>
      </c>
      <c r="B128" s="57" t="s">
        <v>304</v>
      </c>
      <c r="C128" s="56"/>
      <c r="D128" s="59">
        <v>6</v>
      </c>
      <c r="E128" s="64">
        <v>2.02</v>
      </c>
      <c r="F128" s="61">
        <f t="shared" si="4"/>
        <v>12.12</v>
      </c>
      <c r="G128" s="65"/>
      <c r="H128" s="63">
        <f t="shared" si="6"/>
        <v>0</v>
      </c>
      <c r="I128" s="40"/>
      <c r="J128" s="38">
        <f t="shared" si="5"/>
        <v>0</v>
      </c>
    </row>
    <row r="129" spans="1:10" x14ac:dyDescent="0.3">
      <c r="A129" s="46" t="s">
        <v>171</v>
      </c>
      <c r="B129" s="57" t="s">
        <v>305</v>
      </c>
      <c r="C129" s="56"/>
      <c r="D129" s="59">
        <v>80</v>
      </c>
      <c r="E129" s="64">
        <v>10.01</v>
      </c>
      <c r="F129" s="61">
        <f t="shared" si="4"/>
        <v>800.8</v>
      </c>
      <c r="G129" s="65"/>
      <c r="H129" s="63">
        <f t="shared" ref="H129:H137" si="7">ROUND((D129*G129),2)</f>
        <v>0</v>
      </c>
      <c r="I129" s="40"/>
      <c r="J129" s="38">
        <f t="shared" si="5"/>
        <v>0</v>
      </c>
    </row>
    <row r="130" spans="1:10" x14ac:dyDescent="0.3">
      <c r="A130" s="46" t="s">
        <v>172</v>
      </c>
      <c r="B130" s="57" t="s">
        <v>306</v>
      </c>
      <c r="C130" s="56"/>
      <c r="D130" s="59">
        <v>4</v>
      </c>
      <c r="E130" s="64">
        <v>2.1</v>
      </c>
      <c r="F130" s="61">
        <f t="shared" si="4"/>
        <v>8.4</v>
      </c>
      <c r="G130" s="65"/>
      <c r="H130" s="63">
        <f t="shared" si="7"/>
        <v>0</v>
      </c>
      <c r="I130" s="40"/>
      <c r="J130" s="38">
        <f t="shared" si="5"/>
        <v>0</v>
      </c>
    </row>
    <row r="131" spans="1:10" x14ac:dyDescent="0.3">
      <c r="A131" s="46" t="s">
        <v>173</v>
      </c>
      <c r="B131" s="57" t="s">
        <v>307</v>
      </c>
      <c r="C131" s="56"/>
      <c r="D131" s="59">
        <v>22</v>
      </c>
      <c r="E131" s="64">
        <v>3.63</v>
      </c>
      <c r="F131" s="61">
        <f t="shared" ref="F131:F137" si="8">ROUND(D131*E131,2)</f>
        <v>79.86</v>
      </c>
      <c r="G131" s="65"/>
      <c r="H131" s="63">
        <f t="shared" si="7"/>
        <v>0</v>
      </c>
      <c r="I131" s="40"/>
      <c r="J131" s="38">
        <f t="shared" ref="J131:J137" si="9">H131*I131</f>
        <v>0</v>
      </c>
    </row>
    <row r="132" spans="1:10" x14ac:dyDescent="0.3">
      <c r="A132" s="46" t="s">
        <v>174</v>
      </c>
      <c r="B132" s="57" t="s">
        <v>308</v>
      </c>
      <c r="C132" s="56"/>
      <c r="D132" s="59">
        <v>10</v>
      </c>
      <c r="E132" s="64">
        <v>1.5</v>
      </c>
      <c r="F132" s="61">
        <f t="shared" si="8"/>
        <v>15</v>
      </c>
      <c r="G132" s="65"/>
      <c r="H132" s="63">
        <f t="shared" si="7"/>
        <v>0</v>
      </c>
      <c r="I132" s="40"/>
      <c r="J132" s="38">
        <f t="shared" si="9"/>
        <v>0</v>
      </c>
    </row>
    <row r="133" spans="1:10" x14ac:dyDescent="0.3">
      <c r="A133" s="46" t="s">
        <v>175</v>
      </c>
      <c r="B133" s="57" t="s">
        <v>309</v>
      </c>
      <c r="C133" s="56"/>
      <c r="D133" s="59">
        <v>32</v>
      </c>
      <c r="E133" s="64">
        <v>2.5499999999999998</v>
      </c>
      <c r="F133" s="61">
        <f t="shared" si="8"/>
        <v>81.599999999999994</v>
      </c>
      <c r="G133" s="65"/>
      <c r="H133" s="63">
        <f t="shared" si="7"/>
        <v>0</v>
      </c>
      <c r="I133" s="40"/>
      <c r="J133" s="38">
        <f t="shared" si="9"/>
        <v>0</v>
      </c>
    </row>
    <row r="134" spans="1:10" x14ac:dyDescent="0.3">
      <c r="A134" s="46" t="s">
        <v>176</v>
      </c>
      <c r="B134" s="57" t="s">
        <v>310</v>
      </c>
      <c r="C134" s="56"/>
      <c r="D134" s="59">
        <v>40</v>
      </c>
      <c r="E134" s="64">
        <v>9.44</v>
      </c>
      <c r="F134" s="61">
        <f t="shared" si="8"/>
        <v>377.6</v>
      </c>
      <c r="G134" s="65"/>
      <c r="H134" s="63">
        <f t="shared" si="7"/>
        <v>0</v>
      </c>
      <c r="I134" s="40"/>
      <c r="J134" s="38">
        <f t="shared" si="9"/>
        <v>0</v>
      </c>
    </row>
    <row r="135" spans="1:10" x14ac:dyDescent="0.3">
      <c r="A135" s="46" t="s">
        <v>177</v>
      </c>
      <c r="B135" s="57" t="s">
        <v>311</v>
      </c>
      <c r="C135" s="56"/>
      <c r="D135" s="59">
        <v>2</v>
      </c>
      <c r="E135" s="64">
        <v>3.63</v>
      </c>
      <c r="F135" s="61">
        <f t="shared" si="8"/>
        <v>7.26</v>
      </c>
      <c r="G135" s="65"/>
      <c r="H135" s="63">
        <f t="shared" si="7"/>
        <v>0</v>
      </c>
      <c r="I135" s="40"/>
      <c r="J135" s="38">
        <f t="shared" si="9"/>
        <v>0</v>
      </c>
    </row>
    <row r="136" spans="1:10" x14ac:dyDescent="0.3">
      <c r="A136" s="46" t="s">
        <v>178</v>
      </c>
      <c r="B136" s="57" t="s">
        <v>312</v>
      </c>
      <c r="C136" s="56"/>
      <c r="D136" s="59">
        <v>40</v>
      </c>
      <c r="E136" s="64">
        <v>6.03</v>
      </c>
      <c r="F136" s="61">
        <f t="shared" si="8"/>
        <v>241.2</v>
      </c>
      <c r="G136" s="65"/>
      <c r="H136" s="63">
        <f t="shared" si="7"/>
        <v>0</v>
      </c>
      <c r="I136" s="40"/>
      <c r="J136" s="38">
        <f t="shared" si="9"/>
        <v>0</v>
      </c>
    </row>
    <row r="137" spans="1:10" x14ac:dyDescent="0.3">
      <c r="A137" s="46" t="s">
        <v>179</v>
      </c>
      <c r="B137" s="57" t="s">
        <v>313</v>
      </c>
      <c r="C137" s="56"/>
      <c r="D137" s="59">
        <v>32</v>
      </c>
      <c r="E137" s="64">
        <v>2.65</v>
      </c>
      <c r="F137" s="61">
        <f t="shared" si="8"/>
        <v>84.8</v>
      </c>
      <c r="G137" s="65"/>
      <c r="H137" s="63">
        <f t="shared" si="7"/>
        <v>0</v>
      </c>
      <c r="I137" s="40"/>
      <c r="J137" s="38">
        <f t="shared" si="9"/>
        <v>0</v>
      </c>
    </row>
    <row r="139" spans="1:10" x14ac:dyDescent="0.3">
      <c r="A139" s="51" t="s">
        <v>181</v>
      </c>
      <c r="B139" s="52" t="s">
        <v>182</v>
      </c>
    </row>
  </sheetData>
  <sheetProtection algorithmName="SHA-512" hashValue="k4g0iM+BsZ3jikpH3XPcJS7LvwNf3ZLFgfYRmdxr693afXHlRzNpWbGeJZjAqHEVuYe/TsMbY3PXop9afu2PxQ==" saltValue="VSB5dsuHkfXJD3q0PFscxA==" spinCount="100000" sheet="1" objects="1" scenarios="1"/>
  <phoneticPr fontId="5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6E51DC-1E87-42DE-880D-54A40894B36D}">
  <dimension ref="A1:B2"/>
  <sheetViews>
    <sheetView workbookViewId="0">
      <selection activeCell="B1" sqref="B1"/>
    </sheetView>
  </sheetViews>
  <sheetFormatPr baseColWidth="10" defaultRowHeight="14.4" x14ac:dyDescent="0.3"/>
  <cols>
    <col min="2" max="2" width="32" bestFit="1" customWidth="1"/>
  </cols>
  <sheetData>
    <row r="1" spans="1:2" x14ac:dyDescent="0.3">
      <c r="A1" s="53"/>
      <c r="B1" s="54" t="s">
        <v>183</v>
      </c>
    </row>
    <row r="2" spans="1:2" x14ac:dyDescent="0.3">
      <c r="A2" s="31"/>
      <c r="B2" s="54" t="s">
        <v>184</v>
      </c>
    </row>
  </sheetData>
  <sheetProtection algorithmName="SHA-512" hashValue="n2qAifXRLLiSi6ycycyWLhvTMOHXJGNKsi2kw66DAgJigLDWkbxcqwxFriiD2A4oBGWd5ozqmhrIuuyoy2wVJA==" saltValue="nTYZiJcXDrNTeND81GBKng==" spinCount="100000"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CERTO</vt:lpstr>
      <vt:lpstr>Oferta económica</vt:lpstr>
      <vt:lpstr>Glosario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2025-04-16T08:39:46Z</dcterms:created>
  <dcterms:modified xsi:type="dcterms:W3CDTF">2026-02-10T12:39:11Z</dcterms:modified>
</cp:coreProperties>
</file>