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A4B5AAB0-CEA9-43F2-AEA3-64E65F56E12B}" xr6:coauthVersionLast="47" xr6:coauthVersionMax="47" xr10:uidLastSave="{00000000-0000-0000-0000-000000000000}"/>
  <bookViews>
    <workbookView xWindow="28692" yWindow="-108" windowWidth="29016" windowHeight="15696" xr2:uid="{F043CD35-4EC0-4E73-B105-4F3FF39130F0}"/>
  </bookViews>
  <sheets>
    <sheet name="OFERTA ECONOMICA" sheetId="1" r:id="rId1"/>
    <sheet name="CERTO" sheetId="4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" l="1"/>
  <c r="I16" i="4" s="1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16" i="4"/>
  <c r="H35" i="4"/>
  <c r="H36" i="4"/>
  <c r="H37" i="4"/>
  <c r="H38" i="4"/>
  <c r="H39" i="4"/>
  <c r="H40" i="4"/>
  <c r="H41" i="4"/>
  <c r="H42" i="4"/>
  <c r="H43" i="4"/>
  <c r="H44" i="4"/>
  <c r="H45" i="4"/>
  <c r="H34" i="4"/>
  <c r="I34" i="4" s="1"/>
  <c r="H17" i="4"/>
  <c r="H18" i="4"/>
  <c r="H19" i="4"/>
  <c r="I19" i="4" s="1"/>
  <c r="H20" i="4"/>
  <c r="H21" i="4"/>
  <c r="H22" i="4"/>
  <c r="H23" i="4"/>
  <c r="H24" i="4"/>
  <c r="H25" i="4"/>
  <c r="H26" i="4"/>
  <c r="H27" i="4"/>
  <c r="H32" i="4"/>
  <c r="H14" i="4"/>
  <c r="I16" i="1"/>
  <c r="I19" i="1"/>
  <c r="I17" i="1"/>
  <c r="I18" i="1"/>
  <c r="I20" i="1"/>
  <c r="I21" i="1"/>
  <c r="I22" i="1"/>
  <c r="I23" i="1"/>
  <c r="I24" i="1"/>
  <c r="I25" i="1"/>
  <c r="I26" i="1"/>
  <c r="I27" i="1"/>
  <c r="I28" i="1"/>
  <c r="I29" i="1"/>
  <c r="F32" i="4"/>
  <c r="G32" i="4" s="1"/>
  <c r="F5" i="4" l="1"/>
  <c r="F4" i="4"/>
  <c r="I45" i="4"/>
  <c r="I44" i="4"/>
  <c r="I43" i="4"/>
  <c r="I42" i="4"/>
  <c r="I41" i="4"/>
  <c r="I40" i="4"/>
  <c r="I39" i="4"/>
  <c r="I38" i="4"/>
  <c r="I37" i="4"/>
  <c r="I36" i="4"/>
  <c r="I35" i="4"/>
  <c r="I32" i="4"/>
  <c r="I46" i="4"/>
  <c r="I47" i="4"/>
  <c r="F14" i="4" l="1"/>
  <c r="G14" i="4" s="1"/>
  <c r="G29" i="1"/>
  <c r="I29" i="4" l="1"/>
  <c r="I28" i="4"/>
  <c r="I27" i="4"/>
  <c r="I26" i="4"/>
  <c r="I25" i="4"/>
  <c r="I24" i="4"/>
  <c r="I23" i="4"/>
  <c r="I22" i="4"/>
  <c r="I21" i="4"/>
  <c r="I20" i="4"/>
  <c r="I18" i="4"/>
  <c r="I17" i="4"/>
  <c r="I14" i="4"/>
  <c r="F7" i="4"/>
  <c r="G19" i="1" l="1"/>
  <c r="G20" i="1"/>
  <c r="G21" i="1"/>
  <c r="G22" i="1"/>
  <c r="G23" i="1"/>
  <c r="G24" i="1"/>
  <c r="G25" i="1"/>
  <c r="G26" i="1"/>
  <c r="G27" i="1"/>
  <c r="G28" i="1"/>
  <c r="H3" i="4" l="1"/>
  <c r="H4" i="4" s="1"/>
  <c r="D3" i="4"/>
  <c r="D5" i="4" s="1"/>
  <c r="G18" i="1"/>
  <c r="I14" i="1"/>
  <c r="G14" i="1"/>
  <c r="G16" i="1"/>
  <c r="G17" i="1"/>
  <c r="F7" i="1"/>
  <c r="H5" i="4" l="1"/>
  <c r="H6" i="4" s="1"/>
  <c r="H7" i="4" s="1"/>
  <c r="H8" i="4" s="1"/>
  <c r="D4" i="4"/>
  <c r="D6" i="4" s="1"/>
  <c r="H3" i="1"/>
  <c r="D3" i="1"/>
  <c r="H4" i="1" l="1"/>
  <c r="H5" i="1"/>
  <c r="D7" i="4"/>
  <c r="D8" i="4" s="1"/>
  <c r="D4" i="1"/>
  <c r="D5" i="1"/>
  <c r="H6" i="1" l="1"/>
  <c r="H7" i="1" s="1"/>
  <c r="H8" i="1" s="1"/>
  <c r="D6" i="1"/>
  <c r="D7" i="1" l="1"/>
  <c r="D8" i="1" s="1"/>
</calcChain>
</file>

<file path=xl/sharedStrings.xml><?xml version="1.0" encoding="utf-8"?>
<sst xmlns="http://schemas.openxmlformats.org/spreadsheetml/2006/main" count="225" uniqueCount="90">
  <si>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</si>
  <si>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</si>
  <si>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</si>
  <si>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</si>
  <si>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</si>
  <si>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</si>
  <si>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</si>
  <si>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</si>
  <si>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</si>
  <si>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</si>
  <si>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</si>
  <si>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</si>
  <si>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</si>
  <si>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</si>
  <si>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</si>
  <si>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</si>
  <si>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</si>
  <si>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</si>
  <si>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</si>
  <si>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</si>
  <si>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</si>
  <si>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</si>
  <si>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</si>
  <si>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</si>
  <si>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</si>
  <si>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</si>
  <si>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</si>
  <si>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</si>
  <si>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</si>
  <si>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</si>
  <si>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</si>
  <si>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</si>
  <si>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Mantenimiento Integral Pozos Bombas</t>
  </si>
  <si>
    <t>Mantenimiento Pozos de Bombas</t>
  </si>
  <si>
    <t>Ud</t>
  </si>
  <si>
    <t>Trabajos no incluidos en Mtto. Integral</t>
  </si>
  <si>
    <t>Reparación integral vaso</t>
  </si>
  <si>
    <t>Reparacion integral de sistema hidráulico</t>
  </si>
  <si>
    <t>Reparación integral cuadro de mando y protección</t>
  </si>
  <si>
    <t>Reparación integral de obra civil</t>
  </si>
  <si>
    <t>Traslado con vehículo auxiliar propio</t>
  </si>
  <si>
    <t>Gestión integral de corte de tracción</t>
  </si>
  <si>
    <t>Alquiler de bomba sumergible &gt; 20 días</t>
  </si>
  <si>
    <t>Intervención camión de limpieza</t>
  </si>
  <si>
    <t>OFICIAL 1ª  ELECTROM / ELECT. H NOCTURNO</t>
  </si>
  <si>
    <t>OFICIAL 1ª  ELECTROM / ELECT. H DIURNO</t>
  </si>
  <si>
    <t>AYUDANTE ELECTROM / ELECT. H NOCTURNO</t>
  </si>
  <si>
    <t>AYUDANTE ELECTROM / ELECT. H DIURNO</t>
  </si>
  <si>
    <t>1.2.01</t>
  </si>
  <si>
    <t>1.2.02</t>
  </si>
  <si>
    <t>1.2.03</t>
  </si>
  <si>
    <t>1.2.04</t>
  </si>
  <si>
    <t>1.2.05</t>
  </si>
  <si>
    <t>1.2.07</t>
  </si>
  <si>
    <t>1.2.08</t>
  </si>
  <si>
    <t>1.2.09</t>
  </si>
  <si>
    <t>1.2.10</t>
  </si>
  <si>
    <t>1.2.11</t>
  </si>
  <si>
    <t>1.2.12</t>
  </si>
  <si>
    <t>1.2.13</t>
  </si>
  <si>
    <t>1.2.14</t>
  </si>
  <si>
    <t>1.2.15</t>
  </si>
  <si>
    <t>Suministro materiales no incluidos en Mtto. Integral</t>
  </si>
  <si>
    <t>Suministro repuestos no incluidos en Mtto. Integral</t>
  </si>
  <si>
    <t>Hora</t>
  </si>
  <si>
    <t>Día</t>
  </si>
  <si>
    <t>Mtto. Integral Pozo de Bombas - 4 años</t>
  </si>
  <si>
    <t>2</t>
  </si>
  <si>
    <t>2.1</t>
  </si>
  <si>
    <t>2.2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</si>
  <si>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</si>
  <si>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</si>
  <si>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</si>
  <si>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</si>
  <si>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</si>
  <si>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</si>
  <si>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</si>
  <si>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</si>
  <si>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</si>
  <si>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</si>
  <si>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</si>
  <si>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</si>
  <si>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</si>
  <si>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</si>
  <si>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Mantenimiento Pozos de Bombas Fecales</t>
  </si>
  <si>
    <t>Mantenimiento Integral Pozos Bombas Fecales</t>
  </si>
  <si>
    <t>Trabajos no incluidos en Mtto. Integral (B. Fecales)</t>
  </si>
  <si>
    <t>Mantenimiento Pozos de Bombas Pluviales</t>
  </si>
  <si>
    <t>Trabajos no incluidos en Mtto. Integral (Pluviales)</t>
  </si>
  <si>
    <t>Mantenimiento Integral Pozos Bombas Pluviales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</si>
</sst>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5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5" fillId="0" borderId="0" xfId="0" applyFont="1"/>
    <xf numFmtId="1" fontId="3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4" fillId="0" borderId="0" xfId="0" applyNumberFormat="1" applyFont="1" applyAlignment="1">
      <alignment horizontal="center"/>
    </xf>
    <xf numFmtId="4" fontId="3" fillId="4" borderId="0" xfId="0" applyNumberFormat="1" applyFont="1" applyFill="1" applyAlignment="1">
      <alignment horizontal="right"/>
    </xf>
    <xf numFmtId="49" fontId="3" fillId="0" borderId="0" xfId="0" applyNumberFormat="1" applyFont="1"/>
    <xf numFmtId="49" fontId="4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10" fontId="3" fillId="3" borderId="4" xfId="0" quotePrefix="1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4" fillId="6" borderId="0" xfId="0" applyNumberFormat="1" applyFont="1" applyFill="1" applyProtection="1"/>
    <xf numFmtId="49" fontId="4" fillId="0" borderId="0" xfId="0" applyNumberFormat="1" applyFont="1" applyAlignment="1" applyProtection="1">
      <alignment horizontal="center"/>
    </xf>
    <xf numFmtId="4" fontId="4" fillId="0" borderId="0" xfId="0" applyNumberFormat="1" applyFont="1" applyProtection="1"/>
    <xf numFmtId="0" fontId="5" fillId="0" borderId="0" xfId="0" applyFont="1" applyProtection="1"/>
    <xf numFmtId="49" fontId="3" fillId="6" borderId="0" xfId="0" applyNumberFormat="1" applyFont="1" applyFill="1" applyProtection="1"/>
    <xf numFmtId="1" fontId="3" fillId="0" borderId="0" xfId="0" applyNumberFormat="1" applyFont="1" applyAlignment="1" applyProtection="1">
      <alignment horizontal="center"/>
    </xf>
    <xf numFmtId="3" fontId="4" fillId="0" borderId="0" xfId="0" applyNumberFormat="1" applyFont="1" applyAlignment="1" applyProtection="1">
      <alignment horizontal="center"/>
    </xf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1" fontId="4" fillId="0" borderId="0" xfId="0" applyNumberFormat="1" applyFont="1" applyAlignment="1" applyProtection="1">
      <alignment horizontal="center"/>
    </xf>
    <xf numFmtId="4" fontId="5" fillId="0" borderId="0" xfId="0" applyNumberFormat="1" applyFont="1" applyProtection="1"/>
    <xf numFmtId="0" fontId="0" fillId="6" borderId="0" xfId="0" applyFill="1" applyProtection="1"/>
    <xf numFmtId="4" fontId="3" fillId="4" borderId="0" xfId="0" applyNumberFormat="1" applyFont="1" applyFill="1" applyAlignment="1" applyProtection="1">
      <alignment horizontal="right"/>
    </xf>
    <xf numFmtId="49" fontId="4" fillId="7" borderId="0" xfId="0" applyNumberFormat="1" applyFont="1" applyFill="1" applyProtection="1"/>
    <xf numFmtId="49" fontId="3" fillId="7" borderId="0" xfId="0" applyNumberFormat="1" applyFont="1" applyFill="1" applyProtection="1"/>
    <xf numFmtId="0" fontId="0" fillId="7" borderId="0" xfId="0" applyFill="1" applyProtection="1"/>
  </cellXfs>
  <cellStyles count="2">
    <cellStyle name="Moneda 2" xfId="1" xr:uid="{39A05599-3E15-4845-974F-DE8995690526}"/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121921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121921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250102F-E5B8-4057-912F-CA64BF310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49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34"/>
  <sheetViews>
    <sheetView showGridLines="0" tabSelected="1" zoomScaleNormal="100" workbookViewId="0">
      <selection activeCell="E19" sqref="E19"/>
    </sheetView>
  </sheetViews>
  <sheetFormatPr baseColWidth="10" defaultColWidth="11.44140625" defaultRowHeight="14.4" x14ac:dyDescent="0.3"/>
  <cols>
    <col min="1" max="1" width="20" customWidth="1"/>
    <col min="2" max="2" width="12.109375" bestFit="1" customWidth="1"/>
    <col min="3" max="3" width="46" bestFit="1" customWidth="1"/>
    <col min="4" max="4" width="16" bestFit="1" customWidth="1"/>
    <col min="5" max="5" width="27.33203125" style="4" customWidth="1"/>
    <col min="6" max="6" width="18" style="4" bestFit="1" customWidth="1"/>
    <col min="7" max="7" width="21.88671875" style="5" bestFit="1" customWidth="1"/>
    <col min="8" max="8" width="19.6640625" bestFit="1" customWidth="1"/>
    <col min="9" max="9" width="16.33203125" style="4" bestFit="1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36" t="s">
        <v>3</v>
      </c>
      <c r="B3" s="37"/>
      <c r="C3" s="38"/>
      <c r="D3" s="8">
        <f>SUM(G:G)</f>
        <v>170992.77999999994</v>
      </c>
      <c r="E3" s="36" t="s">
        <v>4</v>
      </c>
      <c r="F3" s="37"/>
      <c r="G3" s="38"/>
      <c r="H3" s="8">
        <f>SUM(I:I)</f>
        <v>18433.47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10259.57</v>
      </c>
      <c r="E4" s="13" t="s">
        <v>7</v>
      </c>
      <c r="F4" s="1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15389.35</v>
      </c>
      <c r="E5" s="13" t="s">
        <v>10</v>
      </c>
      <c r="F5" s="1"/>
      <c r="G5" s="11" t="s">
        <v>9</v>
      </c>
      <c r="H5" s="12">
        <f>ROUND($H$3*F5,2)</f>
        <v>0</v>
      </c>
    </row>
    <row r="6" spans="1:9" ht="15" thickBot="1" x14ac:dyDescent="0.35">
      <c r="A6" s="39" t="s">
        <v>11</v>
      </c>
      <c r="B6" s="40"/>
      <c r="C6" s="41"/>
      <c r="D6" s="12">
        <f>SUM(D3,D4,D5)</f>
        <v>196641.69999999995</v>
      </c>
      <c r="E6" s="39" t="s">
        <v>12</v>
      </c>
      <c r="F6" s="40"/>
      <c r="G6" s="41"/>
      <c r="H6" s="12">
        <f>SUM(H3,H4,H5)</f>
        <v>18433.47</v>
      </c>
    </row>
    <row r="7" spans="1:9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41294.76</v>
      </c>
      <c r="E7" s="16" t="s">
        <v>13</v>
      </c>
      <c r="F7" s="17">
        <f>B7</f>
        <v>0.21</v>
      </c>
      <c r="G7" s="11" t="s">
        <v>14</v>
      </c>
      <c r="H7" s="12">
        <f>ROUND($H$6*F7,2)</f>
        <v>3871.03</v>
      </c>
    </row>
    <row r="8" spans="1:9" ht="15" thickBot="1" x14ac:dyDescent="0.35">
      <c r="A8" s="42" t="s">
        <v>15</v>
      </c>
      <c r="B8" s="43"/>
      <c r="C8" s="44"/>
      <c r="D8" s="18">
        <f>SUM(D6:D7)</f>
        <v>237936.45999999996</v>
      </c>
      <c r="E8" s="42" t="s">
        <v>16</v>
      </c>
      <c r="F8" s="43"/>
      <c r="G8" s="44"/>
      <c r="H8" s="18">
        <f>SUM(H6:H7)</f>
        <v>22304.5</v>
      </c>
    </row>
    <row r="9" spans="1:9" ht="15" thickBot="1" x14ac:dyDescent="0.35"/>
    <row r="10" spans="1:9" ht="15" thickBot="1" x14ac:dyDescent="0.35">
      <c r="A10" s="19"/>
      <c r="F10" s="34" t="s">
        <v>17</v>
      </c>
      <c r="G10" s="35"/>
      <c r="H10" s="34" t="s">
        <v>18</v>
      </c>
      <c r="I10" s="35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s="24" customFormat="1" ht="18" customHeight="1" x14ac:dyDescent="0.3">
      <c r="A12" s="33" t="s">
        <v>28</v>
      </c>
      <c r="B12" s="33" t="s">
        <v>28</v>
      </c>
      <c r="C12" s="33" t="s">
        <v>33</v>
      </c>
      <c r="D12" s="22"/>
      <c r="E12" s="23"/>
      <c r="F12" s="23"/>
      <c r="G12" s="23"/>
      <c r="H12" s="23"/>
      <c r="I12" s="23"/>
    </row>
    <row r="13" spans="1:9" s="24" customFormat="1" ht="18" customHeight="1" x14ac:dyDescent="0.3">
      <c r="A13" s="33" t="s">
        <v>29</v>
      </c>
      <c r="B13" s="33" t="s">
        <v>29</v>
      </c>
      <c r="C13" s="33" t="s">
        <v>32</v>
      </c>
      <c r="D13" s="22"/>
      <c r="E13" s="23"/>
      <c r="F13" s="23"/>
      <c r="G13" s="23"/>
      <c r="H13" s="23"/>
      <c r="I13" s="23"/>
    </row>
    <row r="14" spans="1:9" ht="18" customHeight="1" x14ac:dyDescent="0.3">
      <c r="A14" s="32"/>
      <c r="B14" s="32" t="s">
        <v>30</v>
      </c>
      <c r="C14" s="32" t="s">
        <v>66</v>
      </c>
      <c r="D14" s="25" t="s">
        <v>34</v>
      </c>
      <c r="E14" s="26">
        <v>224</v>
      </c>
      <c r="F14" s="27">
        <v>525.48</v>
      </c>
      <c r="G14" s="28">
        <f t="shared" ref="G14:G18" si="0">ROUND(E14*F14,2)</f>
        <v>117707.52</v>
      </c>
      <c r="H14" s="2"/>
      <c r="I14" s="29">
        <f t="shared" ref="I14" si="1">ROUND(E14*H14,2)</f>
        <v>0</v>
      </c>
    </row>
    <row r="15" spans="1:9" s="24" customFormat="1" ht="18" customHeight="1" x14ac:dyDescent="0.3">
      <c r="A15" s="33" t="s">
        <v>31</v>
      </c>
      <c r="B15" s="33" t="s">
        <v>31</v>
      </c>
      <c r="C15" s="33" t="s">
        <v>35</v>
      </c>
      <c r="D15" s="30"/>
      <c r="E15" s="23"/>
      <c r="F15" s="23"/>
      <c r="G15" s="23"/>
      <c r="H15" s="23"/>
      <c r="I15" s="23"/>
    </row>
    <row r="16" spans="1:9" ht="18" customHeight="1" x14ac:dyDescent="0.3">
      <c r="A16" s="32"/>
      <c r="B16" s="32" t="s">
        <v>48</v>
      </c>
      <c r="C16" s="32" t="s">
        <v>36</v>
      </c>
      <c r="D16" s="25" t="s">
        <v>34</v>
      </c>
      <c r="E16" s="26">
        <v>6</v>
      </c>
      <c r="F16" s="27">
        <v>2236.2199999999998</v>
      </c>
      <c r="G16" s="28">
        <f t="shared" si="0"/>
        <v>13417.32</v>
      </c>
      <c r="H16" s="2"/>
      <c r="I16" s="29">
        <f>ROUND(E16*H16,2)</f>
        <v>0</v>
      </c>
    </row>
    <row r="17" spans="1:9" ht="18" customHeight="1" x14ac:dyDescent="0.3">
      <c r="A17" s="32"/>
      <c r="B17" s="32" t="s">
        <v>49</v>
      </c>
      <c r="C17" s="32" t="s">
        <v>37</v>
      </c>
      <c r="D17" s="25" t="s">
        <v>34</v>
      </c>
      <c r="E17" s="26">
        <v>5</v>
      </c>
      <c r="F17" s="27">
        <v>1409.26</v>
      </c>
      <c r="G17" s="28">
        <f t="shared" si="0"/>
        <v>7046.3</v>
      </c>
      <c r="H17" s="2"/>
      <c r="I17" s="29">
        <f t="shared" ref="I17:I29" si="2">ROUND(E17*H17,2)</f>
        <v>0</v>
      </c>
    </row>
    <row r="18" spans="1:9" ht="18" customHeight="1" x14ac:dyDescent="0.3">
      <c r="B18" s="32" t="s">
        <v>50</v>
      </c>
      <c r="C18" s="32" t="s">
        <v>38</v>
      </c>
      <c r="D18" s="25" t="s">
        <v>34</v>
      </c>
      <c r="E18" s="26">
        <v>6</v>
      </c>
      <c r="F18" s="27">
        <v>483.17</v>
      </c>
      <c r="G18" s="28">
        <f t="shared" si="0"/>
        <v>2899.02</v>
      </c>
      <c r="H18" s="2"/>
      <c r="I18" s="29">
        <f t="shared" si="2"/>
        <v>0</v>
      </c>
    </row>
    <row r="19" spans="1:9" ht="18" customHeight="1" x14ac:dyDescent="0.3">
      <c r="B19" s="32" t="s">
        <v>51</v>
      </c>
      <c r="C19" t="s">
        <v>39</v>
      </c>
      <c r="D19" s="25" t="s">
        <v>34</v>
      </c>
      <c r="E19" s="26">
        <v>6</v>
      </c>
      <c r="F19" s="27">
        <v>342.24</v>
      </c>
      <c r="G19" s="28">
        <f t="shared" ref="G19:G28" si="3">ROUND(E19*F19,2)</f>
        <v>2053.44</v>
      </c>
      <c r="H19" s="2"/>
      <c r="I19" s="29">
        <f>ROUND(E19*H19,2)</f>
        <v>0</v>
      </c>
    </row>
    <row r="20" spans="1:9" ht="18" customHeight="1" x14ac:dyDescent="0.3">
      <c r="B20" s="32" t="s">
        <v>52</v>
      </c>
      <c r="C20" t="s">
        <v>40</v>
      </c>
      <c r="D20" s="25" t="s">
        <v>34</v>
      </c>
      <c r="E20" s="26">
        <v>16</v>
      </c>
      <c r="F20" s="27">
        <v>291.92</v>
      </c>
      <c r="G20" s="28">
        <f t="shared" si="3"/>
        <v>4670.72</v>
      </c>
      <c r="H20" s="2"/>
      <c r="I20" s="29">
        <f t="shared" si="2"/>
        <v>0</v>
      </c>
    </row>
    <row r="21" spans="1:9" ht="18.600000000000001" customHeight="1" x14ac:dyDescent="0.3">
      <c r="B21" s="32" t="s">
        <v>53</v>
      </c>
      <c r="C21" t="s">
        <v>41</v>
      </c>
      <c r="D21" s="25" t="s">
        <v>34</v>
      </c>
      <c r="E21" s="26">
        <v>9</v>
      </c>
      <c r="F21" s="27">
        <v>118.85</v>
      </c>
      <c r="G21" s="28">
        <f t="shared" si="3"/>
        <v>1069.6500000000001</v>
      </c>
      <c r="H21" s="2"/>
      <c r="I21" s="29">
        <f t="shared" si="2"/>
        <v>0</v>
      </c>
    </row>
    <row r="22" spans="1:9" ht="18" customHeight="1" x14ac:dyDescent="0.3">
      <c r="B22" s="32" t="s">
        <v>54</v>
      </c>
      <c r="C22" t="s">
        <v>42</v>
      </c>
      <c r="D22" s="25" t="s">
        <v>65</v>
      </c>
      <c r="E22" s="26">
        <v>8</v>
      </c>
      <c r="F22" s="27">
        <v>14.17</v>
      </c>
      <c r="G22" s="28">
        <f t="shared" si="3"/>
        <v>113.36</v>
      </c>
      <c r="H22" s="2"/>
      <c r="I22" s="29">
        <f t="shared" si="2"/>
        <v>0</v>
      </c>
    </row>
    <row r="23" spans="1:9" ht="18" customHeight="1" x14ac:dyDescent="0.3">
      <c r="B23" s="32" t="s">
        <v>55</v>
      </c>
      <c r="C23" t="s">
        <v>43</v>
      </c>
      <c r="D23" s="25" t="s">
        <v>34</v>
      </c>
      <c r="E23" s="26">
        <v>8</v>
      </c>
      <c r="F23" s="27">
        <v>214.19</v>
      </c>
      <c r="G23" s="28">
        <f t="shared" si="3"/>
        <v>1713.52</v>
      </c>
      <c r="H23" s="2"/>
      <c r="I23" s="29">
        <f t="shared" si="2"/>
        <v>0</v>
      </c>
    </row>
    <row r="24" spans="1:9" ht="18" customHeight="1" x14ac:dyDescent="0.3">
      <c r="B24" s="32" t="s">
        <v>56</v>
      </c>
      <c r="C24" t="s">
        <v>44</v>
      </c>
      <c r="D24" s="25" t="s">
        <v>64</v>
      </c>
      <c r="E24" s="26">
        <v>30</v>
      </c>
      <c r="F24" s="27">
        <v>20.3</v>
      </c>
      <c r="G24" s="28">
        <f t="shared" si="3"/>
        <v>609</v>
      </c>
      <c r="H24" s="2"/>
      <c r="I24" s="29">
        <f t="shared" si="2"/>
        <v>0</v>
      </c>
    </row>
    <row r="25" spans="1:9" ht="18" customHeight="1" x14ac:dyDescent="0.3">
      <c r="B25" s="32" t="s">
        <v>57</v>
      </c>
      <c r="C25" t="s">
        <v>45</v>
      </c>
      <c r="D25" s="25" t="s">
        <v>64</v>
      </c>
      <c r="E25" s="26">
        <v>30</v>
      </c>
      <c r="F25" s="27">
        <v>14.5</v>
      </c>
      <c r="G25" s="28">
        <f t="shared" si="3"/>
        <v>435</v>
      </c>
      <c r="H25" s="2"/>
      <c r="I25" s="29">
        <f t="shared" si="2"/>
        <v>0</v>
      </c>
    </row>
    <row r="26" spans="1:9" ht="18" customHeight="1" x14ac:dyDescent="0.3">
      <c r="B26" s="32" t="s">
        <v>58</v>
      </c>
      <c r="C26" t="s">
        <v>46</v>
      </c>
      <c r="D26" s="25" t="s">
        <v>64</v>
      </c>
      <c r="E26" s="26">
        <v>30</v>
      </c>
      <c r="F26" s="27">
        <v>16.809999999999999</v>
      </c>
      <c r="G26" s="28">
        <f t="shared" si="3"/>
        <v>504.3</v>
      </c>
      <c r="H26" s="2"/>
      <c r="I26" s="29">
        <f t="shared" si="2"/>
        <v>0</v>
      </c>
    </row>
    <row r="27" spans="1:9" ht="18" customHeight="1" x14ac:dyDescent="0.3">
      <c r="B27" s="32" t="s">
        <v>59</v>
      </c>
      <c r="C27" t="s">
        <v>47</v>
      </c>
      <c r="D27" s="25" t="s">
        <v>64</v>
      </c>
      <c r="E27" s="26">
        <v>29</v>
      </c>
      <c r="F27" s="27">
        <v>11.04</v>
      </c>
      <c r="G27" s="28">
        <f t="shared" si="3"/>
        <v>320.16000000000003</v>
      </c>
      <c r="H27" s="2"/>
      <c r="I27" s="29">
        <f t="shared" si="2"/>
        <v>0</v>
      </c>
    </row>
    <row r="28" spans="1:9" ht="18" customHeight="1" x14ac:dyDescent="0.3">
      <c r="B28" s="32" t="s">
        <v>60</v>
      </c>
      <c r="C28" t="s">
        <v>62</v>
      </c>
      <c r="D28" s="25" t="s">
        <v>34</v>
      </c>
      <c r="E28" s="26">
        <v>9660.4700000000594</v>
      </c>
      <c r="F28" s="27">
        <v>1</v>
      </c>
      <c r="G28" s="28">
        <f t="shared" si="3"/>
        <v>9660.4699999999993</v>
      </c>
      <c r="H28" s="31">
        <v>1</v>
      </c>
      <c r="I28" s="29">
        <f t="shared" si="2"/>
        <v>9660.4699999999993</v>
      </c>
    </row>
    <row r="29" spans="1:9" ht="18" customHeight="1" x14ac:dyDescent="0.3">
      <c r="B29" s="32" t="s">
        <v>61</v>
      </c>
      <c r="C29" t="s">
        <v>63</v>
      </c>
      <c r="D29" s="25" t="s">
        <v>34</v>
      </c>
      <c r="E29" s="26">
        <v>8773</v>
      </c>
      <c r="F29" s="27">
        <v>1</v>
      </c>
      <c r="G29" s="28">
        <f>ROUND(E29*F29,2)</f>
        <v>8773</v>
      </c>
      <c r="H29" s="31">
        <v>1</v>
      </c>
      <c r="I29" s="29">
        <f t="shared" si="2"/>
        <v>8773</v>
      </c>
    </row>
    <row r="33" spans="11:11" x14ac:dyDescent="0.3">
      <c r="K33" s="4"/>
    </row>
    <row r="34" spans="11:11" x14ac:dyDescent="0.3">
      <c r="K34" s="4"/>
    </row>
  </sheetData>
  <sheetProtection algorithmName="SHA-512" hashValue="5U6ozmgrC+no4zGmjRVZ9f8nqb3SmyeNNFFraOjBydEgOTPUWQWygVkshEqzqMpOFnn3ZW7Uin3tbDt0l0xq2w==" saltValue="pzjD9+VfRrZk1DHICxz6D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5:A17" numberStoredAsText="1"/>
    <ignoredError sqref="G14 G16:G18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CB458-2C7F-4ED0-85D9-94DF5DD1BEBC}">
  <dimension ref="A1:K47"/>
  <sheetViews>
    <sheetView showGridLines="0" zoomScale="85" zoomScaleNormal="85" workbookViewId="0">
      <selection activeCell="H19" sqref="H19"/>
    </sheetView>
  </sheetViews>
  <sheetFormatPr baseColWidth="10" defaultColWidth="11.44140625" defaultRowHeight="14.4" x14ac:dyDescent="0.3"/>
  <cols>
    <col min="1" max="1" width="20" style="45" customWidth="1"/>
    <col min="2" max="2" width="12.109375" style="45" bestFit="1" customWidth="1"/>
    <col min="3" max="3" width="55.44140625" style="45" customWidth="1"/>
    <col min="4" max="4" width="16" style="45" bestFit="1" customWidth="1"/>
    <col min="5" max="5" width="27.33203125" style="47" customWidth="1"/>
    <col min="6" max="6" width="18" style="47" bestFit="1" customWidth="1"/>
    <col min="7" max="7" width="21.88671875" style="48" bestFit="1" customWidth="1"/>
    <col min="8" max="8" width="19.6640625" style="45" bestFit="1" customWidth="1"/>
    <col min="9" max="9" width="16.33203125" style="47" bestFit="1" customWidth="1"/>
    <col min="10" max="16384" width="11.44140625" style="45"/>
  </cols>
  <sheetData>
    <row r="1" spans="1:11" s="45" customFormat="1" ht="15" thickBot="1" x14ac:dyDescent="0.35">
      <c r="D1" s="46" t="s">
        <v>0</v>
      </c>
      <c r="E1" s="47"/>
      <c r="F1" s="47"/>
      <c r="G1" s="48"/>
      <c r="H1" s="46" t="s">
        <v>1</v>
      </c>
      <c r="I1" s="47"/>
    </row>
    <row r="2" spans="1:11" s="45" customFormat="1" ht="15" thickBot="1" x14ac:dyDescent="0.35">
      <c r="A2" s="49" t="s">
        <v>2</v>
      </c>
      <c r="B2" s="50">
        <v>1</v>
      </c>
      <c r="E2" s="47"/>
      <c r="F2" s="47"/>
      <c r="G2" s="48"/>
      <c r="I2" s="47"/>
    </row>
    <row r="3" spans="1:11" s="45" customFormat="1" ht="15" customHeight="1" thickBot="1" x14ac:dyDescent="0.35">
      <c r="A3" s="51" t="s">
        <v>3</v>
      </c>
      <c r="B3" s="52"/>
      <c r="C3" s="53"/>
      <c r="D3" s="54">
        <f>SUM(G:G)</f>
        <v>170992.78</v>
      </c>
      <c r="E3" s="51" t="s">
        <v>4</v>
      </c>
      <c r="F3" s="52"/>
      <c r="G3" s="53"/>
      <c r="H3" s="54">
        <f>SUM(I:I)</f>
        <v>18433.47</v>
      </c>
      <c r="I3" s="47"/>
    </row>
    <row r="4" spans="1:11" s="45" customFormat="1" ht="15" customHeight="1" thickBot="1" x14ac:dyDescent="0.35">
      <c r="A4" s="55" t="s">
        <v>5</v>
      </c>
      <c r="B4" s="56">
        <v>0.06</v>
      </c>
      <c r="C4" s="57" t="s">
        <v>6</v>
      </c>
      <c r="D4" s="58">
        <f>ROUND($D$3*B4,2)</f>
        <v>10259.57</v>
      </c>
      <c r="E4" s="59" t="s">
        <v>7</v>
      </c>
      <c r="F4" s="60">
        <f>'OFERTA ECONOMICA'!F4</f>
        <v>0</v>
      </c>
      <c r="G4" s="57" t="s">
        <v>6</v>
      </c>
      <c r="H4" s="58">
        <f>ROUND($H$3*F4,2)</f>
        <v>0</v>
      </c>
      <c r="I4" s="47"/>
    </row>
    <row r="5" spans="1:11" s="45" customFormat="1" ht="15" thickBot="1" x14ac:dyDescent="0.35">
      <c r="A5" s="55" t="s">
        <v>8</v>
      </c>
      <c r="B5" s="56">
        <v>0.09</v>
      </c>
      <c r="C5" s="57" t="s">
        <v>9</v>
      </c>
      <c r="D5" s="58">
        <f>ROUND($D$3*B5,2)</f>
        <v>15389.35</v>
      </c>
      <c r="E5" s="59" t="s">
        <v>10</v>
      </c>
      <c r="F5" s="60">
        <f>'OFERTA ECONOMICA'!F5</f>
        <v>0</v>
      </c>
      <c r="G5" s="57" t="s">
        <v>9</v>
      </c>
      <c r="H5" s="58">
        <f>ROUND($H$3*F5,2)</f>
        <v>0</v>
      </c>
      <c r="I5" s="47"/>
    </row>
    <row r="6" spans="1:11" s="45" customFormat="1" ht="15" thickBot="1" x14ac:dyDescent="0.35">
      <c r="A6" s="61" t="s">
        <v>11</v>
      </c>
      <c r="B6" s="62"/>
      <c r="C6" s="63"/>
      <c r="D6" s="58">
        <f>SUM(D3,D4,D5)</f>
        <v>196641.7</v>
      </c>
      <c r="E6" s="61" t="s">
        <v>12</v>
      </c>
      <c r="F6" s="62"/>
      <c r="G6" s="63"/>
      <c r="H6" s="58">
        <f>SUM(H3,H4,H5)</f>
        <v>18433.47</v>
      </c>
      <c r="I6" s="47"/>
    </row>
    <row r="7" spans="1:11" s="45" customFormat="1" ht="15" thickBot="1" x14ac:dyDescent="0.35">
      <c r="A7" s="64" t="s">
        <v>13</v>
      </c>
      <c r="B7" s="65">
        <v>0.21</v>
      </c>
      <c r="C7" s="57" t="s">
        <v>14</v>
      </c>
      <c r="D7" s="58">
        <f>ROUND($D$6*B7,2)</f>
        <v>41294.76</v>
      </c>
      <c r="E7" s="66" t="s">
        <v>13</v>
      </c>
      <c r="F7" s="67">
        <f>B7</f>
        <v>0.21</v>
      </c>
      <c r="G7" s="57" t="s">
        <v>14</v>
      </c>
      <c r="H7" s="58">
        <f>ROUND($H$6*F7,2)</f>
        <v>3871.03</v>
      </c>
      <c r="I7" s="47"/>
    </row>
    <row r="8" spans="1:11" s="45" customFormat="1" ht="15" thickBot="1" x14ac:dyDescent="0.35">
      <c r="A8" s="68" t="s">
        <v>15</v>
      </c>
      <c r="B8" s="69"/>
      <c r="C8" s="70"/>
      <c r="D8" s="71">
        <f>SUM(D6:D7)</f>
        <v>237936.46000000002</v>
      </c>
      <c r="E8" s="68" t="s">
        <v>16</v>
      </c>
      <c r="F8" s="69"/>
      <c r="G8" s="70"/>
      <c r="H8" s="71">
        <f>SUM(H6:H7)</f>
        <v>22304.5</v>
      </c>
      <c r="I8" s="47"/>
    </row>
    <row r="9" spans="1:11" s="45" customFormat="1" ht="15" thickBot="1" x14ac:dyDescent="0.35">
      <c r="E9" s="47"/>
      <c r="F9" s="47"/>
      <c r="G9" s="48"/>
      <c r="I9" s="47"/>
    </row>
    <row r="10" spans="1:11" s="45" customFormat="1" ht="15" thickBot="1" x14ac:dyDescent="0.35">
      <c r="A10" s="72"/>
      <c r="E10" s="47"/>
      <c r="F10" s="73" t="s">
        <v>17</v>
      </c>
      <c r="G10" s="74"/>
      <c r="H10" s="73" t="s">
        <v>18</v>
      </c>
      <c r="I10" s="74"/>
    </row>
    <row r="11" spans="1:11" s="45" customFormat="1" x14ac:dyDescent="0.3">
      <c r="A11" s="75" t="s">
        <v>19</v>
      </c>
      <c r="B11" s="75" t="s">
        <v>20</v>
      </c>
      <c r="C11" s="75" t="s">
        <v>21</v>
      </c>
      <c r="D11" s="75" t="s">
        <v>22</v>
      </c>
      <c r="E11" s="76" t="s">
        <v>23</v>
      </c>
      <c r="F11" s="76" t="s">
        <v>24</v>
      </c>
      <c r="G11" s="75" t="s">
        <v>25</v>
      </c>
      <c r="H11" s="75" t="s">
        <v>26</v>
      </c>
      <c r="I11" s="75" t="s">
        <v>27</v>
      </c>
    </row>
    <row r="12" spans="1:11" s="80" customFormat="1" ht="18" customHeight="1" x14ac:dyDescent="0.3">
      <c r="A12" s="77" t="s">
        <v>28</v>
      </c>
      <c r="B12" s="77" t="s">
        <v>28</v>
      </c>
      <c r="C12" s="77" t="s">
        <v>84</v>
      </c>
      <c r="D12" s="78"/>
      <c r="E12" s="79"/>
      <c r="F12" s="79"/>
      <c r="G12" s="79"/>
      <c r="H12" s="79"/>
      <c r="I12" s="79"/>
    </row>
    <row r="13" spans="1:11" s="80" customFormat="1" ht="18" customHeight="1" x14ac:dyDescent="0.3">
      <c r="A13" s="77" t="s">
        <v>29</v>
      </c>
      <c r="B13" s="77" t="s">
        <v>29</v>
      </c>
      <c r="C13" s="77" t="s">
        <v>85</v>
      </c>
      <c r="D13" s="78"/>
      <c r="E13" s="79"/>
      <c r="F13" s="79"/>
      <c r="G13" s="79"/>
      <c r="H13" s="79"/>
      <c r="I13" s="79"/>
    </row>
    <row r="14" spans="1:11" s="45" customFormat="1" ht="18" customHeight="1" x14ac:dyDescent="0.3">
      <c r="A14" s="81"/>
      <c r="B14" s="81" t="s">
        <v>70</v>
      </c>
      <c r="C14" s="81" t="s">
        <v>66</v>
      </c>
      <c r="D14" s="82" t="s">
        <v>34</v>
      </c>
      <c r="E14" s="83">
        <v>176</v>
      </c>
      <c r="F14" s="84">
        <f>'OFERTA ECONOMICA'!F14</f>
        <v>525.48</v>
      </c>
      <c r="G14" s="85">
        <f>ROUND(E14*F14,2)</f>
        <v>92484.479999999996</v>
      </c>
      <c r="H14" s="86">
        <f>'OFERTA ECONOMICA'!H14</f>
        <v>0</v>
      </c>
      <c r="I14" s="87">
        <f t="shared" ref="I14:I29" si="0">ROUND(E14*H14,2)</f>
        <v>0</v>
      </c>
      <c r="K14" s="47"/>
    </row>
    <row r="15" spans="1:11" s="80" customFormat="1" ht="18" customHeight="1" x14ac:dyDescent="0.3">
      <c r="A15" s="77" t="s">
        <v>31</v>
      </c>
      <c r="B15" s="77" t="s">
        <v>31</v>
      </c>
      <c r="C15" s="77" t="s">
        <v>86</v>
      </c>
      <c r="D15" s="88"/>
      <c r="E15" s="79"/>
      <c r="F15" s="79"/>
      <c r="G15" s="79"/>
      <c r="H15" s="79"/>
      <c r="I15" s="79"/>
      <c r="K15" s="89"/>
    </row>
    <row r="16" spans="1:11" s="45" customFormat="1" ht="18" customHeight="1" x14ac:dyDescent="0.3">
      <c r="A16" s="81"/>
      <c r="B16" s="81" t="s">
        <v>70</v>
      </c>
      <c r="C16" s="81" t="s">
        <v>36</v>
      </c>
      <c r="D16" s="82" t="s">
        <v>34</v>
      </c>
      <c r="E16" s="83">
        <v>5</v>
      </c>
      <c r="F16" s="84">
        <v>2236.2199999999998</v>
      </c>
      <c r="G16" s="85">
        <f>ROUND(E16*F16,2)</f>
        <v>11181.1</v>
      </c>
      <c r="H16" s="86">
        <f>'OFERTA ECONOMICA'!H16</f>
        <v>0</v>
      </c>
      <c r="I16" s="87">
        <f>ROUND(E16*H16,2)</f>
        <v>0</v>
      </c>
      <c r="J16" s="83"/>
      <c r="K16" s="47"/>
    </row>
    <row r="17" spans="1:10" s="45" customFormat="1" ht="18" customHeight="1" x14ac:dyDescent="0.3">
      <c r="A17" s="81"/>
      <c r="B17" s="81" t="s">
        <v>71</v>
      </c>
      <c r="C17" s="81" t="s">
        <v>37</v>
      </c>
      <c r="D17" s="82" t="s">
        <v>34</v>
      </c>
      <c r="E17" s="83">
        <v>4</v>
      </c>
      <c r="F17" s="84">
        <v>1409.26</v>
      </c>
      <c r="G17" s="85">
        <f t="shared" ref="G17:G29" si="1">ROUND(E17*F17,2)</f>
        <v>5637.04</v>
      </c>
      <c r="H17" s="86">
        <f>'OFERTA ECONOMICA'!H17</f>
        <v>0</v>
      </c>
      <c r="I17" s="87">
        <f t="shared" si="0"/>
        <v>0</v>
      </c>
      <c r="J17" s="83"/>
    </row>
    <row r="18" spans="1:10" s="45" customFormat="1" ht="18" customHeight="1" x14ac:dyDescent="0.3">
      <c r="A18" s="90"/>
      <c r="B18" s="81" t="s">
        <v>72</v>
      </c>
      <c r="C18" s="81" t="s">
        <v>38</v>
      </c>
      <c r="D18" s="82" t="s">
        <v>34</v>
      </c>
      <c r="E18" s="83">
        <v>4</v>
      </c>
      <c r="F18" s="84">
        <v>483.17</v>
      </c>
      <c r="G18" s="85">
        <f t="shared" si="1"/>
        <v>1932.68</v>
      </c>
      <c r="H18" s="86">
        <f>'OFERTA ECONOMICA'!H18</f>
        <v>0</v>
      </c>
      <c r="I18" s="87">
        <f t="shared" si="0"/>
        <v>0</v>
      </c>
      <c r="J18" s="83"/>
    </row>
    <row r="19" spans="1:10" s="45" customFormat="1" ht="18" customHeight="1" x14ac:dyDescent="0.3">
      <c r="A19" s="90"/>
      <c r="B19" s="81" t="s">
        <v>73</v>
      </c>
      <c r="C19" s="90" t="s">
        <v>39</v>
      </c>
      <c r="D19" s="82" t="s">
        <v>34</v>
      </c>
      <c r="E19" s="83">
        <v>4</v>
      </c>
      <c r="F19" s="84">
        <v>342.24</v>
      </c>
      <c r="G19" s="85">
        <f t="shared" si="1"/>
        <v>1368.96</v>
      </c>
      <c r="H19" s="86">
        <f>'OFERTA ECONOMICA'!H19</f>
        <v>0</v>
      </c>
      <c r="I19" s="87">
        <f>ROUND(E19*H19,2)</f>
        <v>0</v>
      </c>
      <c r="J19" s="83"/>
    </row>
    <row r="20" spans="1:10" s="45" customFormat="1" ht="18" customHeight="1" x14ac:dyDescent="0.3">
      <c r="A20" s="90"/>
      <c r="B20" s="81" t="s">
        <v>74</v>
      </c>
      <c r="C20" s="90" t="s">
        <v>40</v>
      </c>
      <c r="D20" s="82" t="s">
        <v>34</v>
      </c>
      <c r="E20" s="83">
        <v>12</v>
      </c>
      <c r="F20" s="84">
        <v>291.92</v>
      </c>
      <c r="G20" s="85">
        <f t="shared" si="1"/>
        <v>3503.04</v>
      </c>
      <c r="H20" s="86">
        <f>'OFERTA ECONOMICA'!H20</f>
        <v>0</v>
      </c>
      <c r="I20" s="87">
        <f t="shared" si="0"/>
        <v>0</v>
      </c>
      <c r="J20" s="83"/>
    </row>
    <row r="21" spans="1:10" s="45" customFormat="1" ht="18" customHeight="1" x14ac:dyDescent="0.3">
      <c r="A21" s="90"/>
      <c r="B21" s="81" t="s">
        <v>75</v>
      </c>
      <c r="C21" s="90" t="s">
        <v>41</v>
      </c>
      <c r="D21" s="82" t="s">
        <v>34</v>
      </c>
      <c r="E21" s="83">
        <v>7</v>
      </c>
      <c r="F21" s="84">
        <v>118.85</v>
      </c>
      <c r="G21" s="85">
        <f t="shared" si="1"/>
        <v>831.95</v>
      </c>
      <c r="H21" s="86">
        <f>'OFERTA ECONOMICA'!H21</f>
        <v>0</v>
      </c>
      <c r="I21" s="87">
        <f t="shared" si="0"/>
        <v>0</v>
      </c>
      <c r="J21" s="83"/>
    </row>
    <row r="22" spans="1:10" s="45" customFormat="1" ht="18" customHeight="1" x14ac:dyDescent="0.3">
      <c r="A22" s="90"/>
      <c r="B22" s="81" t="s">
        <v>76</v>
      </c>
      <c r="C22" s="90" t="s">
        <v>42</v>
      </c>
      <c r="D22" s="82" t="s">
        <v>65</v>
      </c>
      <c r="E22" s="83">
        <v>4</v>
      </c>
      <c r="F22" s="84">
        <v>14.17</v>
      </c>
      <c r="G22" s="85">
        <f t="shared" si="1"/>
        <v>56.68</v>
      </c>
      <c r="H22" s="86">
        <f>'OFERTA ECONOMICA'!H22</f>
        <v>0</v>
      </c>
      <c r="I22" s="87">
        <f t="shared" si="0"/>
        <v>0</v>
      </c>
      <c r="J22" s="83"/>
    </row>
    <row r="23" spans="1:10" s="45" customFormat="1" ht="18" customHeight="1" x14ac:dyDescent="0.3">
      <c r="A23" s="90"/>
      <c r="B23" s="81" t="s">
        <v>77</v>
      </c>
      <c r="C23" s="90" t="s">
        <v>43</v>
      </c>
      <c r="D23" s="82" t="s">
        <v>34</v>
      </c>
      <c r="E23" s="83">
        <v>5</v>
      </c>
      <c r="F23" s="84">
        <v>214.19</v>
      </c>
      <c r="G23" s="85">
        <f t="shared" si="1"/>
        <v>1070.95</v>
      </c>
      <c r="H23" s="86">
        <f>'OFERTA ECONOMICA'!H23</f>
        <v>0</v>
      </c>
      <c r="I23" s="87">
        <f t="shared" si="0"/>
        <v>0</v>
      </c>
      <c r="J23" s="83"/>
    </row>
    <row r="24" spans="1:10" s="45" customFormat="1" ht="18" customHeight="1" x14ac:dyDescent="0.3">
      <c r="A24" s="90"/>
      <c r="B24" s="81" t="s">
        <v>78</v>
      </c>
      <c r="C24" s="90" t="s">
        <v>44</v>
      </c>
      <c r="D24" s="82" t="s">
        <v>64</v>
      </c>
      <c r="E24" s="83">
        <v>25</v>
      </c>
      <c r="F24" s="84">
        <v>20.3</v>
      </c>
      <c r="G24" s="85">
        <f t="shared" si="1"/>
        <v>507.5</v>
      </c>
      <c r="H24" s="86">
        <f>'OFERTA ECONOMICA'!H24</f>
        <v>0</v>
      </c>
      <c r="I24" s="87">
        <f t="shared" si="0"/>
        <v>0</v>
      </c>
      <c r="J24" s="83"/>
    </row>
    <row r="25" spans="1:10" s="45" customFormat="1" ht="18" customHeight="1" x14ac:dyDescent="0.3">
      <c r="A25" s="90"/>
      <c r="B25" s="81" t="s">
        <v>79</v>
      </c>
      <c r="C25" s="90" t="s">
        <v>45</v>
      </c>
      <c r="D25" s="82" t="s">
        <v>64</v>
      </c>
      <c r="E25" s="83">
        <v>25</v>
      </c>
      <c r="F25" s="84">
        <v>14.5</v>
      </c>
      <c r="G25" s="85">
        <f t="shared" si="1"/>
        <v>362.5</v>
      </c>
      <c r="H25" s="86">
        <f>'OFERTA ECONOMICA'!H25</f>
        <v>0</v>
      </c>
      <c r="I25" s="87">
        <f t="shared" si="0"/>
        <v>0</v>
      </c>
      <c r="J25" s="83"/>
    </row>
    <row r="26" spans="1:10" s="45" customFormat="1" ht="18" customHeight="1" x14ac:dyDescent="0.3">
      <c r="A26" s="90"/>
      <c r="B26" s="81" t="s">
        <v>80</v>
      </c>
      <c r="C26" s="90" t="s">
        <v>46</v>
      </c>
      <c r="D26" s="82" t="s">
        <v>64</v>
      </c>
      <c r="E26" s="83">
        <v>25</v>
      </c>
      <c r="F26" s="84">
        <v>16.809999999999999</v>
      </c>
      <c r="G26" s="85">
        <f t="shared" si="1"/>
        <v>420.25</v>
      </c>
      <c r="H26" s="86">
        <f>'OFERTA ECONOMICA'!H26</f>
        <v>0</v>
      </c>
      <c r="I26" s="87">
        <f t="shared" si="0"/>
        <v>0</v>
      </c>
      <c r="J26" s="83"/>
    </row>
    <row r="27" spans="1:10" s="45" customFormat="1" ht="18" customHeight="1" x14ac:dyDescent="0.3">
      <c r="A27" s="90"/>
      <c r="B27" s="81" t="s">
        <v>81</v>
      </c>
      <c r="C27" s="90" t="s">
        <v>47</v>
      </c>
      <c r="D27" s="82" t="s">
        <v>64</v>
      </c>
      <c r="E27" s="83">
        <v>25</v>
      </c>
      <c r="F27" s="84">
        <v>11.04</v>
      </c>
      <c r="G27" s="85">
        <f t="shared" si="1"/>
        <v>276</v>
      </c>
      <c r="H27" s="86">
        <f>'OFERTA ECONOMICA'!H27</f>
        <v>0</v>
      </c>
      <c r="I27" s="87">
        <f t="shared" si="0"/>
        <v>0</v>
      </c>
      <c r="J27" s="83"/>
    </row>
    <row r="28" spans="1:10" s="45" customFormat="1" ht="18" customHeight="1" x14ac:dyDescent="0.3">
      <c r="A28" s="90"/>
      <c r="B28" s="81" t="s">
        <v>82</v>
      </c>
      <c r="C28" s="90" t="s">
        <v>62</v>
      </c>
      <c r="D28" s="82" t="s">
        <v>34</v>
      </c>
      <c r="E28" s="83">
        <v>7522.4700000000603</v>
      </c>
      <c r="F28" s="84">
        <v>1</v>
      </c>
      <c r="G28" s="85">
        <f t="shared" si="1"/>
        <v>7522.47</v>
      </c>
      <c r="H28" s="91">
        <v>1</v>
      </c>
      <c r="I28" s="87">
        <f t="shared" si="0"/>
        <v>7522.47</v>
      </c>
      <c r="J28" s="83"/>
    </row>
    <row r="29" spans="1:10" s="45" customFormat="1" ht="18" customHeight="1" x14ac:dyDescent="0.3">
      <c r="A29" s="90"/>
      <c r="B29" s="81" t="s">
        <v>83</v>
      </c>
      <c r="C29" s="90" t="s">
        <v>63</v>
      </c>
      <c r="D29" s="82" t="s">
        <v>34</v>
      </c>
      <c r="E29" s="83">
        <v>7106</v>
      </c>
      <c r="F29" s="84">
        <v>1</v>
      </c>
      <c r="G29" s="85">
        <f t="shared" si="1"/>
        <v>7106</v>
      </c>
      <c r="H29" s="91">
        <v>1</v>
      </c>
      <c r="I29" s="87">
        <f t="shared" si="0"/>
        <v>7106</v>
      </c>
      <c r="J29" s="83"/>
    </row>
    <row r="30" spans="1:10" s="80" customFormat="1" ht="18" customHeight="1" x14ac:dyDescent="0.3">
      <c r="A30" s="92" t="s">
        <v>67</v>
      </c>
      <c r="B30" s="92" t="s">
        <v>67</v>
      </c>
      <c r="C30" s="92" t="s">
        <v>87</v>
      </c>
      <c r="D30" s="78"/>
      <c r="E30" s="79"/>
      <c r="F30" s="79"/>
      <c r="G30" s="79"/>
      <c r="H30" s="79"/>
      <c r="I30" s="79"/>
    </row>
    <row r="31" spans="1:10" s="80" customFormat="1" ht="18" customHeight="1" x14ac:dyDescent="0.3">
      <c r="A31" s="92" t="s">
        <v>68</v>
      </c>
      <c r="B31" s="92" t="s">
        <v>68</v>
      </c>
      <c r="C31" s="92" t="s">
        <v>89</v>
      </c>
      <c r="D31" s="78"/>
      <c r="E31" s="79"/>
      <c r="F31" s="79"/>
      <c r="G31" s="79"/>
      <c r="H31" s="79"/>
      <c r="I31" s="79"/>
    </row>
    <row r="32" spans="1:10" s="45" customFormat="1" ht="18" customHeight="1" x14ac:dyDescent="0.3">
      <c r="A32" s="93"/>
      <c r="B32" s="93"/>
      <c r="C32" s="93" t="s">
        <v>66</v>
      </c>
      <c r="D32" s="82" t="s">
        <v>34</v>
      </c>
      <c r="E32" s="83">
        <v>48</v>
      </c>
      <c r="F32" s="84">
        <f>'OFERTA ECONOMICA'!F14</f>
        <v>525.48</v>
      </c>
      <c r="G32" s="85">
        <f t="shared" ref="G32" si="2">ROUND(E32*F32,2)</f>
        <v>25223.040000000001</v>
      </c>
      <c r="H32" s="86">
        <f>'OFERTA ECONOMICA'!H14</f>
        <v>0</v>
      </c>
      <c r="I32" s="87">
        <f>ROUND(E32*H32,2)</f>
        <v>0</v>
      </c>
    </row>
    <row r="33" spans="1:9" s="80" customFormat="1" ht="18" customHeight="1" x14ac:dyDescent="0.3">
      <c r="A33" s="92" t="s">
        <v>69</v>
      </c>
      <c r="B33" s="92" t="s">
        <v>69</v>
      </c>
      <c r="C33" s="92" t="s">
        <v>88</v>
      </c>
      <c r="D33" s="88"/>
      <c r="E33" s="79"/>
      <c r="F33" s="79"/>
      <c r="G33" s="79"/>
      <c r="H33" s="79"/>
      <c r="I33" s="79"/>
    </row>
    <row r="34" spans="1:9" s="45" customFormat="1" ht="18" customHeight="1" x14ac:dyDescent="0.3">
      <c r="A34" s="93"/>
      <c r="B34" s="93" t="s">
        <v>70</v>
      </c>
      <c r="C34" s="93" t="s">
        <v>36</v>
      </c>
      <c r="D34" s="82" t="s">
        <v>34</v>
      </c>
      <c r="E34" s="83">
        <v>1</v>
      </c>
      <c r="F34" s="84">
        <v>2236.2199999999998</v>
      </c>
      <c r="G34" s="85">
        <f t="shared" ref="G34:G47" si="3">ROUND(E34*F34,2)</f>
        <v>2236.2199999999998</v>
      </c>
      <c r="H34" s="86">
        <f>'OFERTA ECONOMICA'!H16</f>
        <v>0</v>
      </c>
      <c r="I34" s="87">
        <f>ROUND(E34*H34,2)</f>
        <v>0</v>
      </c>
    </row>
    <row r="35" spans="1:9" s="45" customFormat="1" ht="18" customHeight="1" x14ac:dyDescent="0.3">
      <c r="A35" s="93"/>
      <c r="B35" s="93" t="s">
        <v>71</v>
      </c>
      <c r="C35" s="93" t="s">
        <v>37</v>
      </c>
      <c r="D35" s="82" t="s">
        <v>34</v>
      </c>
      <c r="E35" s="83">
        <v>1</v>
      </c>
      <c r="F35" s="84">
        <v>1409.26</v>
      </c>
      <c r="G35" s="85">
        <f t="shared" si="3"/>
        <v>1409.26</v>
      </c>
      <c r="H35" s="86">
        <f>'OFERTA ECONOMICA'!H17</f>
        <v>0</v>
      </c>
      <c r="I35" s="87">
        <f t="shared" ref="I35:I47" si="4">ROUND(E35*H35,2)</f>
        <v>0</v>
      </c>
    </row>
    <row r="36" spans="1:9" s="45" customFormat="1" ht="18" customHeight="1" x14ac:dyDescent="0.3">
      <c r="A36" s="94"/>
      <c r="B36" s="93" t="s">
        <v>72</v>
      </c>
      <c r="C36" s="93" t="s">
        <v>38</v>
      </c>
      <c r="D36" s="82" t="s">
        <v>34</v>
      </c>
      <c r="E36" s="83">
        <v>2</v>
      </c>
      <c r="F36" s="84">
        <v>483.17</v>
      </c>
      <c r="G36" s="85">
        <f t="shared" si="3"/>
        <v>966.34</v>
      </c>
      <c r="H36" s="86">
        <f>'OFERTA ECONOMICA'!H18</f>
        <v>0</v>
      </c>
      <c r="I36" s="87">
        <f t="shared" si="4"/>
        <v>0</v>
      </c>
    </row>
    <row r="37" spans="1:9" s="45" customFormat="1" ht="18" customHeight="1" x14ac:dyDescent="0.3">
      <c r="A37" s="94"/>
      <c r="B37" s="93" t="s">
        <v>73</v>
      </c>
      <c r="C37" s="94" t="s">
        <v>39</v>
      </c>
      <c r="D37" s="82" t="s">
        <v>34</v>
      </c>
      <c r="E37" s="83">
        <v>2</v>
      </c>
      <c r="F37" s="84">
        <v>342.24</v>
      </c>
      <c r="G37" s="85">
        <f t="shared" si="3"/>
        <v>684.48</v>
      </c>
      <c r="H37" s="86">
        <f>'OFERTA ECONOMICA'!H19</f>
        <v>0</v>
      </c>
      <c r="I37" s="87">
        <f t="shared" si="4"/>
        <v>0</v>
      </c>
    </row>
    <row r="38" spans="1:9" s="45" customFormat="1" ht="18" customHeight="1" x14ac:dyDescent="0.3">
      <c r="A38" s="94"/>
      <c r="B38" s="93" t="s">
        <v>74</v>
      </c>
      <c r="C38" s="94" t="s">
        <v>40</v>
      </c>
      <c r="D38" s="82" t="s">
        <v>34</v>
      </c>
      <c r="E38" s="83">
        <v>4</v>
      </c>
      <c r="F38" s="84">
        <v>291.92</v>
      </c>
      <c r="G38" s="85">
        <f t="shared" si="3"/>
        <v>1167.68</v>
      </c>
      <c r="H38" s="86">
        <f>'OFERTA ECONOMICA'!H20</f>
        <v>0</v>
      </c>
      <c r="I38" s="87">
        <f t="shared" si="4"/>
        <v>0</v>
      </c>
    </row>
    <row r="39" spans="1:9" s="45" customFormat="1" ht="18" customHeight="1" x14ac:dyDescent="0.3">
      <c r="A39" s="94"/>
      <c r="B39" s="93" t="s">
        <v>75</v>
      </c>
      <c r="C39" s="94" t="s">
        <v>41</v>
      </c>
      <c r="D39" s="82" t="s">
        <v>34</v>
      </c>
      <c r="E39" s="83">
        <v>2</v>
      </c>
      <c r="F39" s="84">
        <v>118.85</v>
      </c>
      <c r="G39" s="85">
        <f t="shared" si="3"/>
        <v>237.7</v>
      </c>
      <c r="H39" s="86">
        <f>'OFERTA ECONOMICA'!H21</f>
        <v>0</v>
      </c>
      <c r="I39" s="87">
        <f t="shared" si="4"/>
        <v>0</v>
      </c>
    </row>
    <row r="40" spans="1:9" s="45" customFormat="1" ht="18" customHeight="1" x14ac:dyDescent="0.3">
      <c r="A40" s="94"/>
      <c r="B40" s="93" t="s">
        <v>76</v>
      </c>
      <c r="C40" s="94" t="s">
        <v>42</v>
      </c>
      <c r="D40" s="82" t="s">
        <v>65</v>
      </c>
      <c r="E40" s="83">
        <v>4</v>
      </c>
      <c r="F40" s="84">
        <v>14.17</v>
      </c>
      <c r="G40" s="85">
        <f t="shared" si="3"/>
        <v>56.68</v>
      </c>
      <c r="H40" s="86">
        <f>'OFERTA ECONOMICA'!H22</f>
        <v>0</v>
      </c>
      <c r="I40" s="87">
        <f t="shared" si="4"/>
        <v>0</v>
      </c>
    </row>
    <row r="41" spans="1:9" s="45" customFormat="1" ht="18" customHeight="1" x14ac:dyDescent="0.3">
      <c r="A41" s="94"/>
      <c r="B41" s="93" t="s">
        <v>77</v>
      </c>
      <c r="C41" s="94" t="s">
        <v>43</v>
      </c>
      <c r="D41" s="82" t="s">
        <v>34</v>
      </c>
      <c r="E41" s="83">
        <v>3</v>
      </c>
      <c r="F41" s="84">
        <v>214.19</v>
      </c>
      <c r="G41" s="85">
        <f t="shared" si="3"/>
        <v>642.57000000000005</v>
      </c>
      <c r="H41" s="86">
        <f>'OFERTA ECONOMICA'!H23</f>
        <v>0</v>
      </c>
      <c r="I41" s="87">
        <f t="shared" si="4"/>
        <v>0</v>
      </c>
    </row>
    <row r="42" spans="1:9" s="45" customFormat="1" ht="18" customHeight="1" x14ac:dyDescent="0.3">
      <c r="A42" s="94"/>
      <c r="B42" s="93" t="s">
        <v>78</v>
      </c>
      <c r="C42" s="94" t="s">
        <v>44</v>
      </c>
      <c r="D42" s="82" t="s">
        <v>64</v>
      </c>
      <c r="E42" s="83">
        <v>5</v>
      </c>
      <c r="F42" s="84">
        <v>20.3</v>
      </c>
      <c r="G42" s="85">
        <f t="shared" si="3"/>
        <v>101.5</v>
      </c>
      <c r="H42" s="86">
        <f>'OFERTA ECONOMICA'!H24</f>
        <v>0</v>
      </c>
      <c r="I42" s="87">
        <f t="shared" si="4"/>
        <v>0</v>
      </c>
    </row>
    <row r="43" spans="1:9" s="45" customFormat="1" ht="18" customHeight="1" x14ac:dyDescent="0.3">
      <c r="A43" s="94"/>
      <c r="B43" s="93" t="s">
        <v>79</v>
      </c>
      <c r="C43" s="94" t="s">
        <v>45</v>
      </c>
      <c r="D43" s="82" t="s">
        <v>64</v>
      </c>
      <c r="E43" s="83">
        <v>5</v>
      </c>
      <c r="F43" s="84">
        <v>14.5</v>
      </c>
      <c r="G43" s="85">
        <f t="shared" si="3"/>
        <v>72.5</v>
      </c>
      <c r="H43" s="86">
        <f>'OFERTA ECONOMICA'!H25</f>
        <v>0</v>
      </c>
      <c r="I43" s="87">
        <f t="shared" si="4"/>
        <v>0</v>
      </c>
    </row>
    <row r="44" spans="1:9" s="45" customFormat="1" ht="18" customHeight="1" x14ac:dyDescent="0.3">
      <c r="A44" s="94"/>
      <c r="B44" s="93" t="s">
        <v>80</v>
      </c>
      <c r="C44" s="94" t="s">
        <v>46</v>
      </c>
      <c r="D44" s="82" t="s">
        <v>64</v>
      </c>
      <c r="E44" s="83">
        <v>5</v>
      </c>
      <c r="F44" s="84">
        <v>16.809999999999999</v>
      </c>
      <c r="G44" s="85">
        <f t="shared" si="3"/>
        <v>84.05</v>
      </c>
      <c r="H44" s="86">
        <f>'OFERTA ECONOMICA'!H26</f>
        <v>0</v>
      </c>
      <c r="I44" s="87">
        <f t="shared" si="4"/>
        <v>0</v>
      </c>
    </row>
    <row r="45" spans="1:9" s="45" customFormat="1" ht="18" customHeight="1" x14ac:dyDescent="0.3">
      <c r="A45" s="94"/>
      <c r="B45" s="93" t="s">
        <v>81</v>
      </c>
      <c r="C45" s="94" t="s">
        <v>47</v>
      </c>
      <c r="D45" s="82" t="s">
        <v>64</v>
      </c>
      <c r="E45" s="83">
        <v>4</v>
      </c>
      <c r="F45" s="84">
        <v>11.04</v>
      </c>
      <c r="G45" s="85">
        <f t="shared" si="3"/>
        <v>44.16</v>
      </c>
      <c r="H45" s="86">
        <f>'OFERTA ECONOMICA'!H27</f>
        <v>0</v>
      </c>
      <c r="I45" s="87">
        <f t="shared" si="4"/>
        <v>0</v>
      </c>
    </row>
    <row r="46" spans="1:9" s="45" customFormat="1" ht="18" customHeight="1" x14ac:dyDescent="0.3">
      <c r="A46" s="94"/>
      <c r="B46" s="93" t="s">
        <v>82</v>
      </c>
      <c r="C46" s="94" t="s">
        <v>62</v>
      </c>
      <c r="D46" s="82" t="s">
        <v>34</v>
      </c>
      <c r="E46" s="83">
        <v>2138</v>
      </c>
      <c r="F46" s="84">
        <v>1</v>
      </c>
      <c r="G46" s="85">
        <f t="shared" si="3"/>
        <v>2138</v>
      </c>
      <c r="H46" s="91">
        <v>1</v>
      </c>
      <c r="I46" s="87">
        <f t="shared" si="4"/>
        <v>2138</v>
      </c>
    </row>
    <row r="47" spans="1:9" s="45" customFormat="1" ht="18" customHeight="1" x14ac:dyDescent="0.3">
      <c r="A47" s="94"/>
      <c r="B47" s="93" t="s">
        <v>83</v>
      </c>
      <c r="C47" s="94" t="s">
        <v>63</v>
      </c>
      <c r="D47" s="82" t="s">
        <v>34</v>
      </c>
      <c r="E47" s="83">
        <v>1667</v>
      </c>
      <c r="F47" s="84">
        <v>1</v>
      </c>
      <c r="G47" s="85">
        <f t="shared" si="3"/>
        <v>1667</v>
      </c>
      <c r="H47" s="91">
        <v>1</v>
      </c>
      <c r="I47" s="87">
        <f t="shared" si="4"/>
        <v>1667</v>
      </c>
    </row>
  </sheetData>
  <sheetProtection algorithmName="SHA-512" hashValue="MfoTPQBKhwp+vokEZfnHTrBPordDG1a937H0iS5RTPDeCiBP1b2/u6PWdbJ7d6ZM4fVZouQx+KXK7v2F8VPa/g==" saltValue="PGzqzrZIbkNJPUFD5WlzP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ECONOMICA</vt:lpstr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2025-09-23T10:57:22Z</dcterms:created>
  <dcterms:modified xsi:type="dcterms:W3CDTF">2026-01-29T10:19:53Z</dcterms:modified>
  <cp:category/>
  <cp:contentStatus/>
</cp:coreProperties>
</file>