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ICENCIAS\Ctos. Mytico\MIXTOS\Microsoft 2024-2027 (110-2023)\02-Pliegos\"/>
    </mc:Choice>
  </mc:AlternateContent>
  <xr:revisionPtr revIDLastSave="0" documentId="13_ncr:1_{64E5E0DA-B466-4DB6-B8DA-B51B775283DC}" xr6:coauthVersionLast="47" xr6:coauthVersionMax="47" xr10:uidLastSave="{00000000-0000-0000-0000-000000000000}"/>
  <bookViews>
    <workbookView xWindow="-120" yWindow="-120" windowWidth="29040" windowHeight="15840" tabRatio="767" xr2:uid="{3B02F9D8-272D-49F4-88E3-B2D4D163EB7A}"/>
  </bookViews>
  <sheets>
    <sheet name="Escenario de Renovación" sheetId="8" r:id="rId1"/>
    <sheet name="Escenario de Crecimiento" sheetId="9" r:id="rId2"/>
    <sheet name="Escenario de Crecimiento Otras" sheetId="11" r:id="rId3"/>
    <sheet name="Precios Máximos Esc.Renovación" sheetId="13" r:id="rId4"/>
    <sheet name="Precios Máximos Esc.Crecimiento" sheetId="14" r:id="rId5"/>
    <sheet name="Precios Máximos Esc.Crec.Otros" sheetId="1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4" l="1"/>
  <c r="M23" i="14"/>
  <c r="L23" i="14"/>
  <c r="K50" i="8"/>
  <c r="L50" i="8" s="1"/>
  <c r="K49" i="8"/>
  <c r="L49" i="8" s="1"/>
  <c r="M49" i="8"/>
  <c r="Q34" i="11" l="1"/>
  <c r="Q33" i="11"/>
  <c r="Q32" i="11"/>
  <c r="Q31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U4" i="9"/>
  <c r="U38" i="9"/>
  <c r="U39" i="9"/>
  <c r="U40" i="9"/>
  <c r="U41" i="9"/>
  <c r="U3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7" i="9"/>
  <c r="U5" i="9"/>
  <c r="K31" i="8"/>
  <c r="L31" i="8" s="1"/>
  <c r="K32" i="8"/>
  <c r="L32" i="8" s="1"/>
  <c r="K33" i="8"/>
  <c r="L33" i="8" s="1"/>
  <c r="K34" i="8"/>
  <c r="L34" i="8" s="1"/>
  <c r="K35" i="8"/>
  <c r="L35" i="8" s="1"/>
  <c r="K36" i="8"/>
  <c r="L36" i="8" s="1"/>
  <c r="K37" i="8"/>
  <c r="L37" i="8" s="1"/>
  <c r="K38" i="8"/>
  <c r="L38" i="8" s="1"/>
  <c r="K39" i="8"/>
  <c r="L39" i="8" s="1"/>
  <c r="K40" i="8"/>
  <c r="L40" i="8" s="1"/>
  <c r="K41" i="8"/>
  <c r="L41" i="8" s="1"/>
  <c r="K42" i="8"/>
  <c r="L42" i="8" s="1"/>
  <c r="K43" i="8"/>
  <c r="L43" i="8" s="1"/>
  <c r="K30" i="8"/>
  <c r="L30" i="8" s="1"/>
  <c r="K28" i="8"/>
  <c r="L28" i="8" s="1"/>
  <c r="K12" i="8"/>
  <c r="L12" i="8" s="1"/>
  <c r="K13" i="8"/>
  <c r="L13" i="8" s="1"/>
  <c r="K14" i="8"/>
  <c r="L14" i="8" s="1"/>
  <c r="K15" i="8"/>
  <c r="L15" i="8" s="1"/>
  <c r="K16" i="8"/>
  <c r="L16" i="8" s="1"/>
  <c r="K17" i="8"/>
  <c r="L17" i="8" s="1"/>
  <c r="K18" i="8"/>
  <c r="L18" i="8" s="1"/>
  <c r="K19" i="8"/>
  <c r="L19" i="8" s="1"/>
  <c r="K20" i="8"/>
  <c r="L20" i="8" s="1"/>
  <c r="K21" i="8"/>
  <c r="L21" i="8" s="1"/>
  <c r="K22" i="8"/>
  <c r="L22" i="8" s="1"/>
  <c r="K23" i="8"/>
  <c r="L23" i="8" s="1"/>
  <c r="K24" i="8"/>
  <c r="L24" i="8" s="1"/>
  <c r="K25" i="8"/>
  <c r="L25" i="8" s="1"/>
  <c r="K26" i="8"/>
  <c r="L26" i="8" s="1"/>
  <c r="K27" i="8"/>
  <c r="L27" i="8" s="1"/>
  <c r="K11" i="8"/>
  <c r="L11" i="8" s="1"/>
  <c r="K8" i="8"/>
  <c r="L8" i="8" s="1"/>
  <c r="K5" i="8"/>
  <c r="L5" i="8" s="1"/>
  <c r="K6" i="8"/>
  <c r="L6" i="8" s="1"/>
  <c r="K4" i="8"/>
  <c r="L4" i="8" s="1"/>
  <c r="T50" i="8"/>
  <c r="T49" i="8"/>
  <c r="T46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30" i="8"/>
  <c r="T5" i="8"/>
  <c r="T6" i="8"/>
  <c r="T8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4" i="8"/>
  <c r="H33" i="15"/>
  <c r="H32" i="15"/>
  <c r="H31" i="15"/>
  <c r="H30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O40" i="14"/>
  <c r="J40" i="14"/>
  <c r="P40" i="14" s="1"/>
  <c r="O39" i="14"/>
  <c r="J39" i="14"/>
  <c r="K39" i="14" s="1"/>
  <c r="Q39" i="14" s="1"/>
  <c r="O38" i="14"/>
  <c r="J38" i="14"/>
  <c r="K38" i="14" s="1"/>
  <c r="Q38" i="14" s="1"/>
  <c r="O37" i="14"/>
  <c r="J37" i="14"/>
  <c r="P37" i="14" s="1"/>
  <c r="O36" i="14"/>
  <c r="K36" i="14"/>
  <c r="Q36" i="14" s="1"/>
  <c r="J36" i="14"/>
  <c r="P36" i="14" s="1"/>
  <c r="O32" i="14"/>
  <c r="J32" i="14"/>
  <c r="P32" i="14" s="1"/>
  <c r="O31" i="14"/>
  <c r="J31" i="14"/>
  <c r="O30" i="14"/>
  <c r="J30" i="14"/>
  <c r="K30" i="14" s="1"/>
  <c r="Q30" i="14" s="1"/>
  <c r="O29" i="14"/>
  <c r="J29" i="14"/>
  <c r="K29" i="14" s="1"/>
  <c r="Q29" i="14" s="1"/>
  <c r="P28" i="14"/>
  <c r="O28" i="14"/>
  <c r="J28" i="14"/>
  <c r="K28" i="14" s="1"/>
  <c r="Q28" i="14" s="1"/>
  <c r="O27" i="14"/>
  <c r="J27" i="14"/>
  <c r="P27" i="14" s="1"/>
  <c r="O26" i="14"/>
  <c r="J26" i="14"/>
  <c r="P26" i="14" s="1"/>
  <c r="O25" i="14"/>
  <c r="J25" i="14"/>
  <c r="P24" i="14"/>
  <c r="O24" i="14"/>
  <c r="K24" i="14"/>
  <c r="Q24" i="14" s="1"/>
  <c r="J24" i="14"/>
  <c r="Q23" i="14"/>
  <c r="P23" i="14"/>
  <c r="O23" i="14"/>
  <c r="J22" i="14"/>
  <c r="K22" i="14" s="1"/>
  <c r="J21" i="14"/>
  <c r="F21" i="14"/>
  <c r="F22" i="14" s="1"/>
  <c r="P22" i="14" s="1"/>
  <c r="E21" i="14"/>
  <c r="E22" i="14" s="1"/>
  <c r="O22" i="14" s="1"/>
  <c r="O20" i="14"/>
  <c r="J20" i="14"/>
  <c r="P20" i="14" s="1"/>
  <c r="O19" i="14"/>
  <c r="J19" i="14"/>
  <c r="J18" i="14"/>
  <c r="K18" i="14" s="1"/>
  <c r="O17" i="14"/>
  <c r="J17" i="14"/>
  <c r="P17" i="14" s="1"/>
  <c r="O16" i="14"/>
  <c r="J16" i="14"/>
  <c r="O15" i="14"/>
  <c r="J15" i="14"/>
  <c r="K15" i="14" s="1"/>
  <c r="Q15" i="14" s="1"/>
  <c r="O14" i="14"/>
  <c r="J14" i="14"/>
  <c r="K14" i="14" s="1"/>
  <c r="Q14" i="14" s="1"/>
  <c r="O13" i="14"/>
  <c r="J13" i="14"/>
  <c r="K13" i="14" s="1"/>
  <c r="Q13" i="14" s="1"/>
  <c r="O12" i="14"/>
  <c r="J12" i="14"/>
  <c r="P12" i="14" s="1"/>
  <c r="O11" i="14"/>
  <c r="K11" i="14"/>
  <c r="Q11" i="14" s="1"/>
  <c r="J11" i="14"/>
  <c r="P11" i="14" s="1"/>
  <c r="O10" i="14"/>
  <c r="J10" i="14"/>
  <c r="O9" i="14"/>
  <c r="J9" i="14"/>
  <c r="K9" i="14" s="1"/>
  <c r="Q9" i="14" s="1"/>
  <c r="O8" i="14"/>
  <c r="J8" i="14"/>
  <c r="K8" i="14" s="1"/>
  <c r="Q8" i="14" s="1"/>
  <c r="O7" i="14"/>
  <c r="J7" i="14"/>
  <c r="K7" i="14" s="1"/>
  <c r="Q7" i="14" s="1"/>
  <c r="O6" i="14"/>
  <c r="J6" i="14"/>
  <c r="P6" i="14" s="1"/>
  <c r="O4" i="14"/>
  <c r="J4" i="14"/>
  <c r="P4" i="14" s="1"/>
  <c r="O3" i="14"/>
  <c r="J3" i="14"/>
  <c r="G3" i="14"/>
  <c r="G18" i="14" s="1"/>
  <c r="F3" i="14"/>
  <c r="F18" i="14" s="1"/>
  <c r="P18" i="14" s="1"/>
  <c r="E3" i="14"/>
  <c r="E18" i="14" s="1"/>
  <c r="O18" i="14" s="1"/>
  <c r="M77" i="13"/>
  <c r="L77" i="13"/>
  <c r="K77" i="13"/>
  <c r="L69" i="13"/>
  <c r="L68" i="13"/>
  <c r="O67" i="13"/>
  <c r="O66" i="13"/>
  <c r="P52" i="13"/>
  <c r="O52" i="13"/>
  <c r="N52" i="13"/>
  <c r="M52" i="13"/>
  <c r="M51" i="13"/>
  <c r="O50" i="13"/>
  <c r="N50" i="13"/>
  <c r="M50" i="13"/>
  <c r="P50" i="13" s="1"/>
  <c r="O49" i="13"/>
  <c r="O51" i="13" s="1"/>
  <c r="N49" i="13"/>
  <c r="N51" i="13" s="1"/>
  <c r="M49" i="13"/>
  <c r="B48" i="13"/>
  <c r="O46" i="13"/>
  <c r="O47" i="13" s="1"/>
  <c r="N46" i="13"/>
  <c r="M46" i="13"/>
  <c r="M47" i="13" s="1"/>
  <c r="I46" i="13"/>
  <c r="F46" i="13"/>
  <c r="B45" i="13"/>
  <c r="M43" i="13"/>
  <c r="H43" i="13"/>
  <c r="E43" i="13"/>
  <c r="F43" i="13" s="1"/>
  <c r="N42" i="13"/>
  <c r="M42" i="13"/>
  <c r="I42" i="13"/>
  <c r="H42" i="13"/>
  <c r="E42" i="13"/>
  <c r="F42" i="13" s="1"/>
  <c r="M41" i="13"/>
  <c r="H41" i="13"/>
  <c r="I41" i="13" s="1"/>
  <c r="E41" i="13"/>
  <c r="F41" i="13" s="1"/>
  <c r="O41" i="13" s="1"/>
  <c r="N40" i="13"/>
  <c r="M40" i="13"/>
  <c r="I40" i="13"/>
  <c r="O40" i="13" s="1"/>
  <c r="H40" i="13"/>
  <c r="F40" i="13"/>
  <c r="E40" i="13"/>
  <c r="M39" i="13"/>
  <c r="H39" i="13"/>
  <c r="I39" i="13" s="1"/>
  <c r="O39" i="13" s="1"/>
  <c r="F39" i="13"/>
  <c r="E39" i="13"/>
  <c r="N38" i="13"/>
  <c r="M38" i="13"/>
  <c r="H38" i="13"/>
  <c r="I38" i="13" s="1"/>
  <c r="O38" i="13" s="1"/>
  <c r="E38" i="13"/>
  <c r="F38" i="13" s="1"/>
  <c r="M37" i="13"/>
  <c r="H37" i="13"/>
  <c r="N37" i="13" s="1"/>
  <c r="F37" i="13"/>
  <c r="E37" i="13"/>
  <c r="N36" i="13"/>
  <c r="M36" i="13"/>
  <c r="H36" i="13"/>
  <c r="I36" i="13" s="1"/>
  <c r="E36" i="13"/>
  <c r="F36" i="13" s="1"/>
  <c r="M35" i="13"/>
  <c r="H35" i="13"/>
  <c r="N35" i="13" s="1"/>
  <c r="F35" i="13"/>
  <c r="E35" i="13"/>
  <c r="N34" i="13"/>
  <c r="M34" i="13"/>
  <c r="H34" i="13"/>
  <c r="I34" i="13" s="1"/>
  <c r="E34" i="13"/>
  <c r="F34" i="13" s="1"/>
  <c r="M33" i="13"/>
  <c r="H33" i="13"/>
  <c r="N33" i="13" s="1"/>
  <c r="F33" i="13"/>
  <c r="E33" i="13"/>
  <c r="N32" i="13"/>
  <c r="M32" i="13"/>
  <c r="H32" i="13"/>
  <c r="I32" i="13" s="1"/>
  <c r="O32" i="13" s="1"/>
  <c r="F32" i="13"/>
  <c r="E32" i="13"/>
  <c r="M31" i="13"/>
  <c r="H31" i="13"/>
  <c r="N31" i="13" s="1"/>
  <c r="F31" i="13"/>
  <c r="E31" i="13"/>
  <c r="N30" i="13"/>
  <c r="M30" i="13"/>
  <c r="H30" i="13"/>
  <c r="I30" i="13" s="1"/>
  <c r="O30" i="13" s="1"/>
  <c r="F30" i="13"/>
  <c r="E30" i="13"/>
  <c r="M28" i="13"/>
  <c r="H28" i="13"/>
  <c r="N28" i="13" s="1"/>
  <c r="F28" i="13"/>
  <c r="E28" i="13"/>
  <c r="N27" i="13"/>
  <c r="M27" i="13"/>
  <c r="H27" i="13"/>
  <c r="I27" i="13" s="1"/>
  <c r="O27" i="13" s="1"/>
  <c r="M26" i="13"/>
  <c r="H26" i="13"/>
  <c r="N26" i="13" s="1"/>
  <c r="M25" i="13"/>
  <c r="I25" i="13"/>
  <c r="O25" i="13" s="1"/>
  <c r="H25" i="13"/>
  <c r="N25" i="13" s="1"/>
  <c r="M24" i="13"/>
  <c r="H24" i="13"/>
  <c r="N24" i="13" s="1"/>
  <c r="F24" i="13"/>
  <c r="E24" i="13"/>
  <c r="H23" i="13"/>
  <c r="I23" i="13" s="1"/>
  <c r="D23" i="13"/>
  <c r="M23" i="13" s="1"/>
  <c r="N22" i="13"/>
  <c r="M22" i="13"/>
  <c r="I22" i="13"/>
  <c r="O22" i="13" s="1"/>
  <c r="H22" i="13"/>
  <c r="O21" i="13"/>
  <c r="N21" i="13"/>
  <c r="M21" i="13"/>
  <c r="P21" i="13" s="1"/>
  <c r="I21" i="13"/>
  <c r="H21" i="13"/>
  <c r="N20" i="13"/>
  <c r="P20" i="13" s="1"/>
  <c r="M20" i="13"/>
  <c r="H20" i="13"/>
  <c r="I20" i="13" s="1"/>
  <c r="O20" i="13" s="1"/>
  <c r="M19" i="13"/>
  <c r="H19" i="13"/>
  <c r="N19" i="13" s="1"/>
  <c r="M18" i="13"/>
  <c r="H18" i="13"/>
  <c r="I18" i="13" s="1"/>
  <c r="O18" i="13" s="1"/>
  <c r="M17" i="13"/>
  <c r="H17" i="13"/>
  <c r="N17" i="13" s="1"/>
  <c r="N16" i="13"/>
  <c r="M16" i="13"/>
  <c r="I16" i="13"/>
  <c r="H16" i="13"/>
  <c r="E16" i="13"/>
  <c r="F16" i="13" s="1"/>
  <c r="M15" i="13"/>
  <c r="H15" i="13"/>
  <c r="N15" i="13" s="1"/>
  <c r="E15" i="13"/>
  <c r="F15" i="13" s="1"/>
  <c r="N14" i="13"/>
  <c r="M14" i="13"/>
  <c r="I14" i="13"/>
  <c r="H14" i="13"/>
  <c r="E14" i="13"/>
  <c r="F14" i="13" s="1"/>
  <c r="M13" i="13"/>
  <c r="H13" i="13"/>
  <c r="N13" i="13" s="1"/>
  <c r="E13" i="13"/>
  <c r="F13" i="13" s="1"/>
  <c r="N12" i="13"/>
  <c r="M12" i="13"/>
  <c r="I12" i="13"/>
  <c r="O12" i="13" s="1"/>
  <c r="H12" i="13"/>
  <c r="E12" i="13"/>
  <c r="F12" i="13" s="1"/>
  <c r="M11" i="13"/>
  <c r="H11" i="13"/>
  <c r="N11" i="13" s="1"/>
  <c r="E11" i="13"/>
  <c r="F11" i="13" s="1"/>
  <c r="N8" i="13"/>
  <c r="M8" i="13"/>
  <c r="H8" i="13"/>
  <c r="I8" i="13" s="1"/>
  <c r="E8" i="13"/>
  <c r="F8" i="13" s="1"/>
  <c r="M6" i="13"/>
  <c r="I6" i="13"/>
  <c r="H6" i="13"/>
  <c r="D6" i="13"/>
  <c r="E6" i="13" s="1"/>
  <c r="M5" i="13"/>
  <c r="H5" i="13"/>
  <c r="I5" i="13" s="1"/>
  <c r="O5" i="13" s="1"/>
  <c r="F5" i="13"/>
  <c r="E5" i="13"/>
  <c r="N4" i="13"/>
  <c r="M4" i="13"/>
  <c r="I4" i="13"/>
  <c r="H4" i="13"/>
  <c r="E4" i="13"/>
  <c r="F4" i="13" s="1"/>
  <c r="O4" i="13" s="1"/>
  <c r="M29" i="11"/>
  <c r="H29" i="11"/>
  <c r="I29" i="11" s="1"/>
  <c r="O29" i="11" s="1"/>
  <c r="M28" i="11"/>
  <c r="H28" i="11"/>
  <c r="I28" i="11" s="1"/>
  <c r="O28" i="11" s="1"/>
  <c r="M27" i="11"/>
  <c r="H27" i="11"/>
  <c r="I27" i="11" s="1"/>
  <c r="O27" i="11" s="1"/>
  <c r="B48" i="8"/>
  <c r="B45" i="8"/>
  <c r="O66" i="8"/>
  <c r="O67" i="8"/>
  <c r="L68" i="8"/>
  <c r="L69" i="8"/>
  <c r="K77" i="8"/>
  <c r="L77" i="8"/>
  <c r="M77" i="8"/>
  <c r="P52" i="8"/>
  <c r="O52" i="8"/>
  <c r="N52" i="8"/>
  <c r="M52" i="8"/>
  <c r="P30" i="14" l="1"/>
  <c r="K26" i="14"/>
  <c r="Q26" i="14" s="1"/>
  <c r="R26" i="14" s="1"/>
  <c r="K32" i="14"/>
  <c r="Q32" i="14" s="1"/>
  <c r="R32" i="14" s="1"/>
  <c r="P9" i="14"/>
  <c r="R9" i="14" s="1"/>
  <c r="P14" i="14"/>
  <c r="R14" i="14" s="1"/>
  <c r="K4" i="14"/>
  <c r="Q4" i="14" s="1"/>
  <c r="R4" i="14" s="1"/>
  <c r="P7" i="14"/>
  <c r="P15" i="14"/>
  <c r="R15" i="14" s="1"/>
  <c r="P39" i="14"/>
  <c r="R39" i="14" s="1"/>
  <c r="P41" i="14"/>
  <c r="L81" i="13" s="1"/>
  <c r="K40" i="14"/>
  <c r="Q40" i="14" s="1"/>
  <c r="P8" i="14"/>
  <c r="R8" i="14" s="1"/>
  <c r="P38" i="14"/>
  <c r="R38" i="14" s="1"/>
  <c r="R11" i="14"/>
  <c r="K17" i="14"/>
  <c r="Q17" i="14" s="1"/>
  <c r="R17" i="14" s="1"/>
  <c r="O21" i="14"/>
  <c r="O33" i="14" s="1"/>
  <c r="P29" i="14"/>
  <c r="R29" i="14" s="1"/>
  <c r="P13" i="14"/>
  <c r="R13" i="14" s="1"/>
  <c r="R24" i="14"/>
  <c r="R23" i="14"/>
  <c r="U23" i="14" s="1"/>
  <c r="N27" i="11"/>
  <c r="P27" i="11" s="1"/>
  <c r="N29" i="11"/>
  <c r="P29" i="11" s="1"/>
  <c r="P12" i="13"/>
  <c r="P25" i="13"/>
  <c r="P38" i="13"/>
  <c r="O14" i="13"/>
  <c r="P14" i="13" s="1"/>
  <c r="P27" i="13"/>
  <c r="P32" i="13"/>
  <c r="O34" i="13"/>
  <c r="P34" i="13" s="1"/>
  <c r="O8" i="13"/>
  <c r="P8" i="13" s="1"/>
  <c r="O16" i="13"/>
  <c r="O36" i="13"/>
  <c r="P36" i="13" s="1"/>
  <c r="N6" i="13"/>
  <c r="F6" i="13"/>
  <c r="O6" i="13" s="1"/>
  <c r="E23" i="13"/>
  <c r="N23" i="13" s="1"/>
  <c r="P16" i="13"/>
  <c r="P19" i="13"/>
  <c r="P22" i="13"/>
  <c r="N47" i="13"/>
  <c r="P46" i="13"/>
  <c r="P47" i="13" s="1"/>
  <c r="P16" i="14"/>
  <c r="K16" i="14"/>
  <c r="Q16" i="14" s="1"/>
  <c r="P21" i="14"/>
  <c r="K21" i="14"/>
  <c r="I4" i="15"/>
  <c r="I7" i="15"/>
  <c r="I10" i="15"/>
  <c r="I13" i="15"/>
  <c r="I16" i="15"/>
  <c r="I21" i="15"/>
  <c r="I24" i="15"/>
  <c r="I31" i="15"/>
  <c r="I17" i="13"/>
  <c r="O17" i="13" s="1"/>
  <c r="P17" i="13" s="1"/>
  <c r="I24" i="13"/>
  <c r="O24" i="13" s="1"/>
  <c r="P24" i="13" s="1"/>
  <c r="I28" i="13"/>
  <c r="O28" i="13" s="1"/>
  <c r="P28" i="13" s="1"/>
  <c r="I31" i="13"/>
  <c r="O31" i="13" s="1"/>
  <c r="P31" i="13" s="1"/>
  <c r="I33" i="13"/>
  <c r="O33" i="13" s="1"/>
  <c r="P33" i="13" s="1"/>
  <c r="I35" i="13"/>
  <c r="O35" i="13" s="1"/>
  <c r="P35" i="13" s="1"/>
  <c r="I37" i="13"/>
  <c r="O37" i="13" s="1"/>
  <c r="P37" i="13" s="1"/>
  <c r="N39" i="13"/>
  <c r="P3" i="14"/>
  <c r="K3" i="14"/>
  <c r="Q3" i="14" s="1"/>
  <c r="R7" i="14"/>
  <c r="P25" i="14"/>
  <c r="K25" i="14"/>
  <c r="Q25" i="14" s="1"/>
  <c r="R28" i="14"/>
  <c r="R30" i="14"/>
  <c r="I5" i="15"/>
  <c r="I8" i="15"/>
  <c r="I11" i="15"/>
  <c r="I14" i="15"/>
  <c r="I17" i="15"/>
  <c r="I19" i="15"/>
  <c r="I22" i="15"/>
  <c r="I25" i="15"/>
  <c r="I32" i="15"/>
  <c r="I26" i="13"/>
  <c r="O26" i="13" s="1"/>
  <c r="P26" i="13" s="1"/>
  <c r="N43" i="13"/>
  <c r="I43" i="13"/>
  <c r="O43" i="13" s="1"/>
  <c r="M44" i="13"/>
  <c r="M53" i="13" s="1"/>
  <c r="I13" i="13"/>
  <c r="O13" i="13" s="1"/>
  <c r="P13" i="13" s="1"/>
  <c r="I15" i="13"/>
  <c r="O15" i="13" s="1"/>
  <c r="P15" i="13" s="1"/>
  <c r="I19" i="13"/>
  <c r="O19" i="13" s="1"/>
  <c r="N5" i="13"/>
  <c r="P5" i="13" s="1"/>
  <c r="N18" i="13"/>
  <c r="P18" i="13" s="1"/>
  <c r="P40" i="13"/>
  <c r="P10" i="14"/>
  <c r="K10" i="14"/>
  <c r="Q10" i="14" s="1"/>
  <c r="P19" i="14"/>
  <c r="K19" i="14"/>
  <c r="Q19" i="14" s="1"/>
  <c r="P31" i="14"/>
  <c r="K31" i="14"/>
  <c r="Q31" i="14" s="1"/>
  <c r="I3" i="15"/>
  <c r="I6" i="15"/>
  <c r="I9" i="15"/>
  <c r="I12" i="15"/>
  <c r="I15" i="15"/>
  <c r="I18" i="15"/>
  <c r="I20" i="15"/>
  <c r="I23" i="15"/>
  <c r="I30" i="15"/>
  <c r="I33" i="15"/>
  <c r="F23" i="13"/>
  <c r="O23" i="13" s="1"/>
  <c r="P30" i="13"/>
  <c r="P4" i="13"/>
  <c r="I11" i="13"/>
  <c r="O11" i="13" s="1"/>
  <c r="P11" i="13" s="1"/>
  <c r="Q18" i="14"/>
  <c r="R18" i="14" s="1"/>
  <c r="R36" i="14"/>
  <c r="K79" i="13"/>
  <c r="N41" i="13"/>
  <c r="P41" i="13" s="1"/>
  <c r="O42" i="13"/>
  <c r="P42" i="13" s="1"/>
  <c r="S47" i="13"/>
  <c r="O41" i="14"/>
  <c r="K81" i="13" s="1"/>
  <c r="P49" i="13"/>
  <c r="P51" i="13" s="1"/>
  <c r="K6" i="14"/>
  <c r="Q6" i="14" s="1"/>
  <c r="R6" i="14" s="1"/>
  <c r="K12" i="14"/>
  <c r="Q12" i="14" s="1"/>
  <c r="R12" i="14" s="1"/>
  <c r="K20" i="14"/>
  <c r="K27" i="14"/>
  <c r="Q27" i="14" s="1"/>
  <c r="R27" i="14" s="1"/>
  <c r="K37" i="14"/>
  <c r="Q37" i="14" s="1"/>
  <c r="R37" i="14" s="1"/>
  <c r="N28" i="11"/>
  <c r="P28" i="11"/>
  <c r="L79" i="13" l="1"/>
  <c r="L83" i="13" s="1"/>
  <c r="K90" i="13" s="1"/>
  <c r="K83" i="13"/>
  <c r="K89" i="13" s="1"/>
  <c r="P23" i="13"/>
  <c r="Q41" i="14"/>
  <c r="M81" i="13" s="1"/>
  <c r="R31" i="14"/>
  <c r="R3" i="14"/>
  <c r="R25" i="14"/>
  <c r="O73" i="13" s="1"/>
  <c r="R40" i="14"/>
  <c r="R41" i="14" s="1"/>
  <c r="R19" i="14"/>
  <c r="R16" i="14"/>
  <c r="R10" i="14"/>
  <c r="P6" i="13"/>
  <c r="O44" i="13"/>
  <c r="O53" i="13" s="1"/>
  <c r="N44" i="13"/>
  <c r="N53" i="13" s="1"/>
  <c r="P39" i="13"/>
  <c r="P33" i="14"/>
  <c r="M79" i="13"/>
  <c r="M83" i="13" s="1"/>
  <c r="P43" i="13"/>
  <c r="O72" i="13"/>
  <c r="G20" i="14"/>
  <c r="G21" i="14" s="1"/>
  <c r="G22" i="14" s="1"/>
  <c r="Q22" i="14" s="1"/>
  <c r="R22" i="14" s="1"/>
  <c r="K78" i="13"/>
  <c r="Q20" i="14" l="1"/>
  <c r="R20" i="14" s="1"/>
  <c r="L78" i="13"/>
  <c r="K80" i="13"/>
  <c r="K82" i="13" s="1"/>
  <c r="M54" i="13"/>
  <c r="M78" i="13"/>
  <c r="Q21" i="14"/>
  <c r="R21" i="14" s="1"/>
  <c r="K91" i="13"/>
  <c r="N83" i="13"/>
  <c r="O74" i="13"/>
  <c r="P44" i="13"/>
  <c r="L80" i="13"/>
  <c r="N54" i="13"/>
  <c r="N55" i="13" s="1"/>
  <c r="R33" i="14" l="1"/>
  <c r="R42" i="14"/>
  <c r="K84" i="13"/>
  <c r="J89" i="13"/>
  <c r="P53" i="13"/>
  <c r="M62" i="13" s="1"/>
  <c r="M55" i="13"/>
  <c r="K92" i="13"/>
  <c r="Q33" i="14"/>
  <c r="L82" i="13"/>
  <c r="N62" i="13" l="1"/>
  <c r="M68" i="13"/>
  <c r="M69" i="13"/>
  <c r="L89" i="13"/>
  <c r="J90" i="13"/>
  <c r="L90" i="13" s="1"/>
  <c r="L84" i="13"/>
  <c r="M80" i="13"/>
  <c r="M82" i="13" s="1"/>
  <c r="O54" i="13"/>
  <c r="O55" i="13" l="1"/>
  <c r="P55" i="13" s="1"/>
  <c r="P56" i="13" s="1"/>
  <c r="P57" i="13" s="1"/>
  <c r="P58" i="13" s="1"/>
  <c r="P54" i="13"/>
  <c r="M84" i="13"/>
  <c r="N84" i="13" s="1"/>
  <c r="N82" i="13"/>
  <c r="N85" i="13" s="1"/>
  <c r="J91" i="13"/>
  <c r="N69" i="13"/>
  <c r="O62" i="13"/>
  <c r="N60" i="13" s="1"/>
  <c r="N68" i="13"/>
  <c r="P68" i="13" s="1"/>
  <c r="D4" i="9"/>
  <c r="L91" i="13" l="1"/>
  <c r="L92" i="13" s="1"/>
  <c r="J92" i="13"/>
  <c r="O68" i="13"/>
  <c r="Q10" i="13"/>
  <c r="Q9" i="13"/>
  <c r="Q7" i="13"/>
  <c r="O69" i="13"/>
  <c r="O63" i="13"/>
  <c r="O64" i="13" s="1"/>
  <c r="Q20" i="13"/>
  <c r="S14" i="14"/>
  <c r="S40" i="14"/>
  <c r="S38" i="14"/>
  <c r="S4" i="14"/>
  <c r="S24" i="14"/>
  <c r="S13" i="14"/>
  <c r="S32" i="14"/>
  <c r="Q21" i="13"/>
  <c r="S11" i="14"/>
  <c r="S26" i="14"/>
  <c r="S17" i="14"/>
  <c r="S23" i="14"/>
  <c r="Q11" i="13"/>
  <c r="S12" i="14"/>
  <c r="Q13" i="13"/>
  <c r="Q17" i="13"/>
  <c r="Q33" i="13"/>
  <c r="S18" i="14"/>
  <c r="Q19" i="13"/>
  <c r="Q14" i="13"/>
  <c r="S31" i="14"/>
  <c r="Q12" i="13"/>
  <c r="Q35" i="13"/>
  <c r="Q38" i="13"/>
  <c r="S37" i="14"/>
  <c r="Q42" i="13"/>
  <c r="S29" i="14"/>
  <c r="Q40" i="13"/>
  <c r="Q51" i="13"/>
  <c r="Q34" i="13"/>
  <c r="Q5" i="13"/>
  <c r="Q28" i="13"/>
  <c r="Q15" i="13"/>
  <c r="Q47" i="13"/>
  <c r="Q16" i="13"/>
  <c r="Q32" i="13"/>
  <c r="S39" i="14"/>
  <c r="Q8" i="13"/>
  <c r="S10" i="14"/>
  <c r="S25" i="14"/>
  <c r="Q26" i="13"/>
  <c r="Q41" i="13"/>
  <c r="Q30" i="13"/>
  <c r="S6" i="14"/>
  <c r="S28" i="14"/>
  <c r="Q18" i="13"/>
  <c r="Q36" i="13"/>
  <c r="Q31" i="13"/>
  <c r="Q24" i="13"/>
  <c r="S19" i="14"/>
  <c r="Q27" i="13"/>
  <c r="S27" i="14"/>
  <c r="S15" i="14"/>
  <c r="S36" i="14"/>
  <c r="S7" i="14"/>
  <c r="S9" i="14"/>
  <c r="Q22" i="13"/>
  <c r="Q23" i="13"/>
  <c r="S16" i="14"/>
  <c r="Q37" i="13"/>
  <c r="S8" i="14"/>
  <c r="Q25" i="13"/>
  <c r="Q4" i="13"/>
  <c r="S30" i="14"/>
  <c r="S3" i="14"/>
  <c r="P72" i="13"/>
  <c r="P73" i="13"/>
  <c r="Q6" i="13"/>
  <c r="S22" i="14"/>
  <c r="S41" i="14"/>
  <c r="Q43" i="13"/>
  <c r="S20" i="14"/>
  <c r="Q39" i="13"/>
  <c r="S33" i="14"/>
  <c r="S21" i="14"/>
  <c r="P74" i="13"/>
  <c r="Q44" i="13"/>
  <c r="M60" i="13"/>
  <c r="O60" i="13" s="1"/>
  <c r="S42" i="14"/>
  <c r="H34" i="11"/>
  <c r="I34" i="11" s="1"/>
  <c r="O34" i="11" s="1"/>
  <c r="H33" i="11"/>
  <c r="I33" i="11" s="1"/>
  <c r="O33" i="11" s="1"/>
  <c r="H32" i="11"/>
  <c r="I32" i="11" s="1"/>
  <c r="O32" i="11" s="1"/>
  <c r="H31" i="11"/>
  <c r="I31" i="11" s="1"/>
  <c r="O31" i="11" s="1"/>
  <c r="M26" i="11"/>
  <c r="H26" i="11"/>
  <c r="I26" i="11" s="1"/>
  <c r="O26" i="11" s="1"/>
  <c r="M25" i="11"/>
  <c r="H25" i="11"/>
  <c r="I25" i="11" s="1"/>
  <c r="O25" i="11" s="1"/>
  <c r="M24" i="11"/>
  <c r="H24" i="11"/>
  <c r="I24" i="11" s="1"/>
  <c r="O24" i="11" s="1"/>
  <c r="M23" i="11"/>
  <c r="H23" i="11"/>
  <c r="I23" i="11" s="1"/>
  <c r="O23" i="11" s="1"/>
  <c r="M22" i="11"/>
  <c r="H22" i="11"/>
  <c r="I22" i="11" s="1"/>
  <c r="O22" i="11" s="1"/>
  <c r="M21" i="11"/>
  <c r="H21" i="11"/>
  <c r="I21" i="11" s="1"/>
  <c r="O21" i="11" s="1"/>
  <c r="M20" i="11"/>
  <c r="H20" i="11"/>
  <c r="I20" i="11" s="1"/>
  <c r="O20" i="11" s="1"/>
  <c r="M19" i="11"/>
  <c r="H19" i="11"/>
  <c r="I19" i="11" s="1"/>
  <c r="O19" i="11" s="1"/>
  <c r="M18" i="11"/>
  <c r="H18" i="11"/>
  <c r="I18" i="11" s="1"/>
  <c r="O18" i="11" s="1"/>
  <c r="M17" i="11"/>
  <c r="H17" i="11"/>
  <c r="I17" i="11" s="1"/>
  <c r="O17" i="11" s="1"/>
  <c r="M16" i="11"/>
  <c r="H16" i="11"/>
  <c r="I16" i="11" s="1"/>
  <c r="O16" i="11" s="1"/>
  <c r="M15" i="11"/>
  <c r="H15" i="11"/>
  <c r="I15" i="11" s="1"/>
  <c r="O15" i="11" s="1"/>
  <c r="M14" i="11"/>
  <c r="H14" i="11"/>
  <c r="I14" i="11" s="1"/>
  <c r="O14" i="11" s="1"/>
  <c r="M13" i="11"/>
  <c r="H13" i="11"/>
  <c r="I13" i="11" s="1"/>
  <c r="O13" i="11" s="1"/>
  <c r="M12" i="11"/>
  <c r="H12" i="11"/>
  <c r="I12" i="11" s="1"/>
  <c r="O12" i="11" s="1"/>
  <c r="M11" i="11"/>
  <c r="H11" i="11"/>
  <c r="I11" i="11" s="1"/>
  <c r="O11" i="11" s="1"/>
  <c r="M10" i="11"/>
  <c r="H10" i="11"/>
  <c r="I10" i="11" s="1"/>
  <c r="O10" i="11" s="1"/>
  <c r="M9" i="11"/>
  <c r="H9" i="11"/>
  <c r="I9" i="11" s="1"/>
  <c r="O9" i="11" s="1"/>
  <c r="M8" i="11"/>
  <c r="H8" i="11"/>
  <c r="I8" i="11" s="1"/>
  <c r="O8" i="11" s="1"/>
  <c r="M7" i="11"/>
  <c r="H7" i="11"/>
  <c r="I7" i="11" s="1"/>
  <c r="O7" i="11" s="1"/>
  <c r="M6" i="11"/>
  <c r="H6" i="11"/>
  <c r="I6" i="11" s="1"/>
  <c r="O6" i="11" s="1"/>
  <c r="M5" i="11"/>
  <c r="H5" i="11"/>
  <c r="I5" i="11" s="1"/>
  <c r="O5" i="11" s="1"/>
  <c r="M4" i="11"/>
  <c r="H4" i="11"/>
  <c r="I4" i="11" s="1"/>
  <c r="O4" i="11" s="1"/>
  <c r="N41" i="9"/>
  <c r="I41" i="9"/>
  <c r="O41" i="9" s="1"/>
  <c r="N40" i="9"/>
  <c r="I40" i="9"/>
  <c r="O40" i="9" s="1"/>
  <c r="N39" i="9"/>
  <c r="I39" i="9"/>
  <c r="O39" i="9" s="1"/>
  <c r="N38" i="9"/>
  <c r="I38" i="9"/>
  <c r="O38" i="9" s="1"/>
  <c r="N37" i="9"/>
  <c r="I37" i="9"/>
  <c r="O37" i="9" s="1"/>
  <c r="N33" i="9"/>
  <c r="I33" i="9"/>
  <c r="O33" i="9" s="1"/>
  <c r="N32" i="9"/>
  <c r="I32" i="9"/>
  <c r="O32" i="9" s="1"/>
  <c r="N31" i="9"/>
  <c r="J31" i="9"/>
  <c r="P31" i="9" s="1"/>
  <c r="I31" i="9"/>
  <c r="O31" i="9" s="1"/>
  <c r="N30" i="9"/>
  <c r="J30" i="9"/>
  <c r="P30" i="9" s="1"/>
  <c r="I30" i="9"/>
  <c r="O30" i="9" s="1"/>
  <c r="N29" i="9"/>
  <c r="J29" i="9"/>
  <c r="P29" i="9" s="1"/>
  <c r="I29" i="9"/>
  <c r="O29" i="9" s="1"/>
  <c r="N28" i="9"/>
  <c r="J28" i="9"/>
  <c r="P28" i="9" s="1"/>
  <c r="I28" i="9"/>
  <c r="O28" i="9" s="1"/>
  <c r="N27" i="9"/>
  <c r="J27" i="9"/>
  <c r="P27" i="9" s="1"/>
  <c r="I27" i="9"/>
  <c r="O27" i="9" s="1"/>
  <c r="N26" i="9"/>
  <c r="J26" i="9"/>
  <c r="P26" i="9" s="1"/>
  <c r="I26" i="9"/>
  <c r="O26" i="9" s="1"/>
  <c r="N25" i="9"/>
  <c r="J25" i="9"/>
  <c r="P25" i="9" s="1"/>
  <c r="I25" i="9"/>
  <c r="O25" i="9" s="1"/>
  <c r="P24" i="9"/>
  <c r="O24" i="9"/>
  <c r="N24" i="9"/>
  <c r="I23" i="9"/>
  <c r="O23" i="9" s="1"/>
  <c r="N22" i="9"/>
  <c r="I22" i="9"/>
  <c r="O22" i="9" s="1"/>
  <c r="E22" i="9"/>
  <c r="E23" i="9" s="1"/>
  <c r="D22" i="9"/>
  <c r="D23" i="9" s="1"/>
  <c r="N23" i="9" s="1"/>
  <c r="N21" i="9"/>
  <c r="I21" i="9"/>
  <c r="O21" i="9" s="1"/>
  <c r="N20" i="9"/>
  <c r="I20" i="9"/>
  <c r="O20" i="9" s="1"/>
  <c r="N19" i="9"/>
  <c r="I19" i="9"/>
  <c r="D19" i="9"/>
  <c r="O18" i="9"/>
  <c r="N18" i="9"/>
  <c r="I18" i="9"/>
  <c r="J18" i="9" s="1"/>
  <c r="P18" i="9" s="1"/>
  <c r="O17" i="9"/>
  <c r="N17" i="9"/>
  <c r="I17" i="9"/>
  <c r="J17" i="9" s="1"/>
  <c r="P17" i="9" s="1"/>
  <c r="O16" i="9"/>
  <c r="N16" i="9"/>
  <c r="I16" i="9"/>
  <c r="J16" i="9" s="1"/>
  <c r="P16" i="9" s="1"/>
  <c r="O15" i="9"/>
  <c r="N15" i="9"/>
  <c r="I15" i="9"/>
  <c r="J15" i="9" s="1"/>
  <c r="P15" i="9" s="1"/>
  <c r="O14" i="9"/>
  <c r="N14" i="9"/>
  <c r="I14" i="9"/>
  <c r="J14" i="9" s="1"/>
  <c r="P14" i="9" s="1"/>
  <c r="O13" i="9"/>
  <c r="N13" i="9"/>
  <c r="I13" i="9"/>
  <c r="J13" i="9" s="1"/>
  <c r="P13" i="9" s="1"/>
  <c r="O12" i="9"/>
  <c r="N12" i="9"/>
  <c r="I12" i="9"/>
  <c r="J12" i="9" s="1"/>
  <c r="P12" i="9" s="1"/>
  <c r="O11" i="9"/>
  <c r="N11" i="9"/>
  <c r="I11" i="9"/>
  <c r="J11" i="9" s="1"/>
  <c r="P11" i="9" s="1"/>
  <c r="O10" i="9"/>
  <c r="N10" i="9"/>
  <c r="I10" i="9"/>
  <c r="J10" i="9" s="1"/>
  <c r="P10" i="9" s="1"/>
  <c r="O9" i="9"/>
  <c r="N9" i="9"/>
  <c r="I9" i="9"/>
  <c r="J9" i="9" s="1"/>
  <c r="P9" i="9" s="1"/>
  <c r="O8" i="9"/>
  <c r="N8" i="9"/>
  <c r="I8" i="9"/>
  <c r="J8" i="9" s="1"/>
  <c r="P8" i="9" s="1"/>
  <c r="O7" i="9"/>
  <c r="N7" i="9"/>
  <c r="I7" i="9"/>
  <c r="J7" i="9" s="1"/>
  <c r="P7" i="9" s="1"/>
  <c r="O5" i="9"/>
  <c r="N5" i="9"/>
  <c r="I5" i="9"/>
  <c r="J5" i="9" s="1"/>
  <c r="P5" i="9" s="1"/>
  <c r="O4" i="9"/>
  <c r="N4" i="9"/>
  <c r="I4" i="9"/>
  <c r="J4" i="9" s="1"/>
  <c r="P4" i="9" s="1"/>
  <c r="F4" i="9"/>
  <c r="F19" i="9" s="1"/>
  <c r="E4" i="9"/>
  <c r="E19" i="9" s="1"/>
  <c r="O50" i="8"/>
  <c r="N50" i="8"/>
  <c r="M50" i="8"/>
  <c r="O49" i="8"/>
  <c r="N49" i="8"/>
  <c r="N46" i="8"/>
  <c r="N47" i="8" s="1"/>
  <c r="M46" i="8"/>
  <c r="M47" i="8" s="1"/>
  <c r="I46" i="8"/>
  <c r="F46" i="8"/>
  <c r="M43" i="8"/>
  <c r="H43" i="8"/>
  <c r="I43" i="8" s="1"/>
  <c r="E43" i="8"/>
  <c r="F43" i="8" s="1"/>
  <c r="M42" i="8"/>
  <c r="H42" i="8"/>
  <c r="E42" i="8"/>
  <c r="F42" i="8" s="1"/>
  <c r="M41" i="8"/>
  <c r="H41" i="8"/>
  <c r="E41" i="8"/>
  <c r="F41" i="8" s="1"/>
  <c r="M40" i="8"/>
  <c r="H40" i="8"/>
  <c r="I40" i="8" s="1"/>
  <c r="E40" i="8"/>
  <c r="M39" i="8"/>
  <c r="H39" i="8"/>
  <c r="E39" i="8"/>
  <c r="F39" i="8" s="1"/>
  <c r="M38" i="8"/>
  <c r="H38" i="8"/>
  <c r="E38" i="8"/>
  <c r="F38" i="8" s="1"/>
  <c r="M37" i="8"/>
  <c r="H37" i="8"/>
  <c r="I37" i="8" s="1"/>
  <c r="E37" i="8"/>
  <c r="M36" i="8"/>
  <c r="H36" i="8"/>
  <c r="E36" i="8"/>
  <c r="F36" i="8" s="1"/>
  <c r="M35" i="8"/>
  <c r="H35" i="8"/>
  <c r="E35" i="8"/>
  <c r="F35" i="8" s="1"/>
  <c r="M34" i="8"/>
  <c r="H34" i="8"/>
  <c r="I34" i="8" s="1"/>
  <c r="E34" i="8"/>
  <c r="M33" i="8"/>
  <c r="H33" i="8"/>
  <c r="I33" i="8" s="1"/>
  <c r="E33" i="8"/>
  <c r="F33" i="8" s="1"/>
  <c r="M32" i="8"/>
  <c r="H32" i="8"/>
  <c r="E32" i="8"/>
  <c r="F32" i="8" s="1"/>
  <c r="M31" i="8"/>
  <c r="H31" i="8"/>
  <c r="I31" i="8" s="1"/>
  <c r="E31" i="8"/>
  <c r="M30" i="8"/>
  <c r="H30" i="8"/>
  <c r="E30" i="8"/>
  <c r="F30" i="8" s="1"/>
  <c r="M28" i="8"/>
  <c r="H28" i="8"/>
  <c r="E28" i="8"/>
  <c r="F28" i="8" s="1"/>
  <c r="M27" i="8"/>
  <c r="H27" i="8"/>
  <c r="N27" i="8" s="1"/>
  <c r="M26" i="8"/>
  <c r="H26" i="8"/>
  <c r="N26" i="8" s="1"/>
  <c r="M25" i="8"/>
  <c r="H25" i="8"/>
  <c r="N25" i="8" s="1"/>
  <c r="M24" i="8"/>
  <c r="H24" i="8"/>
  <c r="I24" i="8" s="1"/>
  <c r="E24" i="8"/>
  <c r="F24" i="8" s="1"/>
  <c r="H23" i="8"/>
  <c r="M22" i="8"/>
  <c r="H22" i="8"/>
  <c r="I22" i="8" s="1"/>
  <c r="O22" i="8" s="1"/>
  <c r="M21" i="8"/>
  <c r="H21" i="8"/>
  <c r="N21" i="8" s="1"/>
  <c r="M20" i="8"/>
  <c r="H20" i="8"/>
  <c r="I20" i="8" s="1"/>
  <c r="O20" i="8" s="1"/>
  <c r="M19" i="8"/>
  <c r="H19" i="8"/>
  <c r="I19" i="8" s="1"/>
  <c r="O19" i="8" s="1"/>
  <c r="M18" i="8"/>
  <c r="H18" i="8"/>
  <c r="N18" i="8" s="1"/>
  <c r="M17" i="8"/>
  <c r="H17" i="8"/>
  <c r="I17" i="8" s="1"/>
  <c r="O17" i="8" s="1"/>
  <c r="M16" i="8"/>
  <c r="H16" i="8"/>
  <c r="I16" i="8" s="1"/>
  <c r="E16" i="8"/>
  <c r="F16" i="8" s="1"/>
  <c r="M15" i="8"/>
  <c r="H15" i="8"/>
  <c r="I15" i="8" s="1"/>
  <c r="E15" i="8"/>
  <c r="F15" i="8" s="1"/>
  <c r="M14" i="8"/>
  <c r="H14" i="8"/>
  <c r="E14" i="8"/>
  <c r="F14" i="8" s="1"/>
  <c r="M13" i="8"/>
  <c r="H13" i="8"/>
  <c r="E13" i="8"/>
  <c r="F13" i="8" s="1"/>
  <c r="M12" i="8"/>
  <c r="H12" i="8"/>
  <c r="I12" i="8" s="1"/>
  <c r="E12" i="8"/>
  <c r="M11" i="8"/>
  <c r="H11" i="8"/>
  <c r="E11" i="8"/>
  <c r="F11" i="8" s="1"/>
  <c r="M8" i="8"/>
  <c r="H8" i="8"/>
  <c r="I8" i="8" s="1"/>
  <c r="E8" i="8"/>
  <c r="F8" i="8" s="1"/>
  <c r="H6" i="8"/>
  <c r="D6" i="8"/>
  <c r="D23" i="8" s="1"/>
  <c r="M23" i="8" s="1"/>
  <c r="M5" i="8"/>
  <c r="H5" i="8"/>
  <c r="E5" i="8"/>
  <c r="F5" i="8" s="1"/>
  <c r="M4" i="8"/>
  <c r="H4" i="8"/>
  <c r="I4" i="8" s="1"/>
  <c r="E4" i="8"/>
  <c r="F4" i="8" s="1"/>
  <c r="N34" i="9" l="1"/>
  <c r="M73" i="13"/>
  <c r="Q5" i="9"/>
  <c r="Q8" i="9"/>
  <c r="Q10" i="9"/>
  <c r="Q12" i="9"/>
  <c r="Q14" i="9"/>
  <c r="Q16" i="9"/>
  <c r="Q18" i="9"/>
  <c r="Q26" i="9"/>
  <c r="Q28" i="9"/>
  <c r="Q30" i="9"/>
  <c r="Q4" i="9"/>
  <c r="Q7" i="9"/>
  <c r="Q9" i="9"/>
  <c r="Q11" i="9"/>
  <c r="Q15" i="9"/>
  <c r="Q17" i="9"/>
  <c r="Q13" i="9"/>
  <c r="N42" i="9"/>
  <c r="K81" i="8" s="1"/>
  <c r="K79" i="8"/>
  <c r="O42" i="9"/>
  <c r="L81" i="8" s="1"/>
  <c r="O19" i="9"/>
  <c r="O34" i="9" s="1"/>
  <c r="Q25" i="9"/>
  <c r="Q27" i="9"/>
  <c r="Q29" i="9"/>
  <c r="Q31" i="9"/>
  <c r="J19" i="9"/>
  <c r="P19" i="9" s="1"/>
  <c r="J20" i="9"/>
  <c r="P20" i="9" s="1"/>
  <c r="Q20" i="9" s="1"/>
  <c r="J21" i="9"/>
  <c r="J22" i="9"/>
  <c r="J23" i="9"/>
  <c r="J32" i="9"/>
  <c r="P32" i="9" s="1"/>
  <c r="Q32" i="9" s="1"/>
  <c r="J33" i="9"/>
  <c r="P33" i="9" s="1"/>
  <c r="Q33" i="9" s="1"/>
  <c r="J37" i="9"/>
  <c r="P37" i="9" s="1"/>
  <c r="J38" i="9"/>
  <c r="P38" i="9" s="1"/>
  <c r="Q38" i="9" s="1"/>
  <c r="J39" i="9"/>
  <c r="P39" i="9" s="1"/>
  <c r="Q39" i="9" s="1"/>
  <c r="J40" i="9"/>
  <c r="P40" i="9" s="1"/>
  <c r="Q40" i="9" s="1"/>
  <c r="J41" i="9"/>
  <c r="P41" i="9" s="1"/>
  <c r="Q41" i="9" s="1"/>
  <c r="M72" i="13"/>
  <c r="L93" i="13"/>
  <c r="N4" i="11"/>
  <c r="P4" i="11" s="1"/>
  <c r="N5" i="11"/>
  <c r="P5" i="11" s="1"/>
  <c r="N6" i="11"/>
  <c r="P6" i="11" s="1"/>
  <c r="N7" i="11"/>
  <c r="P7" i="11" s="1"/>
  <c r="N8" i="11"/>
  <c r="P8" i="11" s="1"/>
  <c r="N9" i="11"/>
  <c r="P9" i="11" s="1"/>
  <c r="N10" i="11"/>
  <c r="P10" i="11" s="1"/>
  <c r="N11" i="11"/>
  <c r="P11" i="11" s="1"/>
  <c r="N12" i="11"/>
  <c r="P12" i="11" s="1"/>
  <c r="N13" i="11"/>
  <c r="P13" i="11" s="1"/>
  <c r="N14" i="11"/>
  <c r="P14" i="11" s="1"/>
  <c r="N15" i="11"/>
  <c r="P15" i="11" s="1"/>
  <c r="N16" i="11"/>
  <c r="P16" i="11" s="1"/>
  <c r="N17" i="11"/>
  <c r="P17" i="11" s="1"/>
  <c r="N18" i="11"/>
  <c r="P18" i="11" s="1"/>
  <c r="N19" i="11"/>
  <c r="P19" i="11" s="1"/>
  <c r="N20" i="11"/>
  <c r="P20" i="11" s="1"/>
  <c r="N21" i="11"/>
  <c r="P21" i="11" s="1"/>
  <c r="N22" i="11"/>
  <c r="P22" i="11" s="1"/>
  <c r="N23" i="11"/>
  <c r="P23" i="11" s="1"/>
  <c r="N24" i="11"/>
  <c r="P24" i="11" s="1"/>
  <c r="N25" i="11"/>
  <c r="P25" i="11" s="1"/>
  <c r="N26" i="11"/>
  <c r="P26" i="11" s="1"/>
  <c r="N31" i="11"/>
  <c r="P31" i="11" s="1"/>
  <c r="N32" i="11"/>
  <c r="P32" i="11" s="1"/>
  <c r="N33" i="11"/>
  <c r="P33" i="11" s="1"/>
  <c r="N34" i="11"/>
  <c r="P34" i="11" s="1"/>
  <c r="Q24" i="9"/>
  <c r="T24" i="9" s="1"/>
  <c r="N20" i="8"/>
  <c r="P20" i="8" s="1"/>
  <c r="N31" i="8"/>
  <c r="N37" i="8"/>
  <c r="N17" i="8"/>
  <c r="P17" i="8" s="1"/>
  <c r="N19" i="8"/>
  <c r="P19" i="8" s="1"/>
  <c r="O8" i="8"/>
  <c r="O16" i="8"/>
  <c r="N22" i="8"/>
  <c r="P22" i="8" s="1"/>
  <c r="N51" i="8"/>
  <c r="N36" i="8"/>
  <c r="N12" i="8"/>
  <c r="N5" i="8"/>
  <c r="N13" i="8"/>
  <c r="F37" i="8"/>
  <c r="O37" i="8" s="1"/>
  <c r="N30" i="8"/>
  <c r="O46" i="8"/>
  <c r="P46" i="8" s="1"/>
  <c r="P47" i="8" s="1"/>
  <c r="N11" i="8"/>
  <c r="N28" i="8"/>
  <c r="I11" i="8"/>
  <c r="O11" i="8" s="1"/>
  <c r="N38" i="8"/>
  <c r="O15" i="8"/>
  <c r="I27" i="8"/>
  <c r="O27" i="8" s="1"/>
  <c r="P27" i="8" s="1"/>
  <c r="I36" i="8"/>
  <c r="O36" i="8" s="1"/>
  <c r="N39" i="8"/>
  <c r="O43" i="8"/>
  <c r="N8" i="8"/>
  <c r="N14" i="8"/>
  <c r="N16" i="8"/>
  <c r="I18" i="8"/>
  <c r="O18" i="8" s="1"/>
  <c r="P18" i="8" s="1"/>
  <c r="I21" i="8"/>
  <c r="O21" i="8" s="1"/>
  <c r="P21" i="8" s="1"/>
  <c r="I26" i="8"/>
  <c r="O26" i="8" s="1"/>
  <c r="P26" i="8" s="1"/>
  <c r="F31" i="8"/>
  <c r="O31" i="8" s="1"/>
  <c r="N32" i="8"/>
  <c r="N34" i="8"/>
  <c r="I39" i="8"/>
  <c r="O39" i="8" s="1"/>
  <c r="N42" i="8"/>
  <c r="P49" i="8"/>
  <c r="F12" i="8"/>
  <c r="O12" i="8" s="1"/>
  <c r="I13" i="8"/>
  <c r="O13" i="8" s="1"/>
  <c r="I14" i="8"/>
  <c r="O14" i="8" s="1"/>
  <c r="N15" i="8"/>
  <c r="I25" i="8"/>
  <c r="O25" i="8" s="1"/>
  <c r="P25" i="8" s="1"/>
  <c r="F34" i="8"/>
  <c r="O34" i="8" s="1"/>
  <c r="N35" i="8"/>
  <c r="I42" i="8"/>
  <c r="O42" i="8" s="1"/>
  <c r="O24" i="8"/>
  <c r="O33" i="8"/>
  <c r="N40" i="8"/>
  <c r="O51" i="8"/>
  <c r="I30" i="8"/>
  <c r="O30" i="8" s="1"/>
  <c r="N33" i="8"/>
  <c r="F40" i="8"/>
  <c r="O40" i="8" s="1"/>
  <c r="N41" i="8"/>
  <c r="N43" i="8"/>
  <c r="P50" i="8"/>
  <c r="O4" i="8"/>
  <c r="S47" i="8"/>
  <c r="N4" i="8"/>
  <c r="I5" i="8"/>
  <c r="O5" i="8" s="1"/>
  <c r="E6" i="8"/>
  <c r="N24" i="8"/>
  <c r="I28" i="8"/>
  <c r="O28" i="8" s="1"/>
  <c r="I32" i="8"/>
  <c r="O32" i="8" s="1"/>
  <c r="I35" i="8"/>
  <c r="O35" i="8" s="1"/>
  <c r="I38" i="8"/>
  <c r="O38" i="8" s="1"/>
  <c r="I41" i="8"/>
  <c r="O41" i="8" s="1"/>
  <c r="M51" i="8"/>
  <c r="I23" i="8"/>
  <c r="M6" i="8"/>
  <c r="M44" i="8" s="1"/>
  <c r="M74" i="13" l="1"/>
  <c r="Q19" i="9"/>
  <c r="K83" i="8"/>
  <c r="K89" i="8" s="1"/>
  <c r="N43" i="9"/>
  <c r="M54" i="8" s="1"/>
  <c r="O43" i="9"/>
  <c r="P42" i="9"/>
  <c r="M81" i="8" s="1"/>
  <c r="O73" i="8"/>
  <c r="Q37" i="9"/>
  <c r="Q42" i="9" s="1"/>
  <c r="M79" i="8"/>
  <c r="L79" i="8"/>
  <c r="L83" i="8" s="1"/>
  <c r="K90" i="8" s="1"/>
  <c r="M53" i="8"/>
  <c r="O47" i="8"/>
  <c r="P28" i="8"/>
  <c r="P12" i="8"/>
  <c r="P8" i="8"/>
  <c r="P5" i="8"/>
  <c r="P11" i="8"/>
  <c r="P51" i="8"/>
  <c r="P32" i="8"/>
  <c r="P13" i="8"/>
  <c r="P31" i="8"/>
  <c r="P38" i="8"/>
  <c r="P16" i="8"/>
  <c r="P30" i="8"/>
  <c r="P37" i="8"/>
  <c r="P15" i="8"/>
  <c r="P41" i="8"/>
  <c r="P43" i="8"/>
  <c r="P24" i="8"/>
  <c r="P36" i="8"/>
  <c r="P40" i="8"/>
  <c r="P34" i="8"/>
  <c r="P42" i="8"/>
  <c r="P39" i="8"/>
  <c r="P33" i="8"/>
  <c r="P14" i="8"/>
  <c r="P35" i="8"/>
  <c r="P4" i="8"/>
  <c r="N6" i="8"/>
  <c r="F6" i="8"/>
  <c r="E23" i="8"/>
  <c r="N23" i="8" s="1"/>
  <c r="K80" i="8" l="1"/>
  <c r="M83" i="8"/>
  <c r="K91" i="8" s="1"/>
  <c r="K92" i="8" s="1"/>
  <c r="N54" i="8"/>
  <c r="L80" i="8"/>
  <c r="O72" i="8"/>
  <c r="O74" i="8" s="1"/>
  <c r="M55" i="8"/>
  <c r="K78" i="8"/>
  <c r="K82" i="8" s="1"/>
  <c r="N44" i="8"/>
  <c r="N53" i="8" s="1"/>
  <c r="F21" i="9"/>
  <c r="F23" i="8"/>
  <c r="O23" i="8" s="1"/>
  <c r="P23" i="8" s="1"/>
  <c r="O6" i="8"/>
  <c r="N83" i="8" l="1"/>
  <c r="N55" i="8"/>
  <c r="L78" i="8"/>
  <c r="L82" i="8" s="1"/>
  <c r="J89" i="8"/>
  <c r="K84" i="8"/>
  <c r="O44" i="8"/>
  <c r="O53" i="8" s="1"/>
  <c r="M78" i="8" s="1"/>
  <c r="P6" i="8"/>
  <c r="P44" i="8" s="1"/>
  <c r="P53" i="8" s="1"/>
  <c r="M62" i="8" s="1"/>
  <c r="F22" i="9"/>
  <c r="P21" i="9"/>
  <c r="L89" i="8" l="1"/>
  <c r="J90" i="8"/>
  <c r="L90" i="8" s="1"/>
  <c r="L84" i="8"/>
  <c r="M68" i="8"/>
  <c r="M69" i="8"/>
  <c r="Q21" i="9"/>
  <c r="P22" i="9"/>
  <c r="Q22" i="9" s="1"/>
  <c r="F23" i="9"/>
  <c r="P23" i="9" s="1"/>
  <c r="Q23" i="9" s="1"/>
  <c r="P34" i="9" l="1"/>
  <c r="P43" i="9" s="1"/>
  <c r="Q34" i="9"/>
  <c r="Q43" i="9" s="1"/>
  <c r="N62" i="8" s="1"/>
  <c r="O54" i="8" l="1"/>
  <c r="P54" i="8" s="1"/>
  <c r="M80" i="8"/>
  <c r="M82" i="8" s="1"/>
  <c r="N68" i="8"/>
  <c r="P68" i="8" s="1"/>
  <c r="O62" i="8"/>
  <c r="R22" i="9" s="1"/>
  <c r="N69" i="8"/>
  <c r="R16" i="9" l="1"/>
  <c r="O55" i="8"/>
  <c r="P55" i="8" s="1"/>
  <c r="P56" i="8" s="1"/>
  <c r="P57" i="8" s="1"/>
  <c r="P58" i="8" s="1"/>
  <c r="Q25" i="8"/>
  <c r="R24" i="9"/>
  <c r="R31" i="9"/>
  <c r="R5" i="9"/>
  <c r="R19" i="9"/>
  <c r="R17" i="9"/>
  <c r="R9" i="9"/>
  <c r="Q31" i="8"/>
  <c r="R42" i="9"/>
  <c r="Q44" i="8"/>
  <c r="Q38" i="8"/>
  <c r="Q11" i="8"/>
  <c r="Q30" i="8"/>
  <c r="Q26" i="8"/>
  <c r="Q33" i="8"/>
  <c r="R33" i="9"/>
  <c r="Q32" i="8"/>
  <c r="R37" i="9"/>
  <c r="Q5" i="8"/>
  <c r="R43" i="9"/>
  <c r="O63" i="8"/>
  <c r="O64" i="8" s="1"/>
  <c r="O69" i="8"/>
  <c r="O68" i="8"/>
  <c r="P73" i="8"/>
  <c r="P72" i="8"/>
  <c r="P74" i="8"/>
  <c r="M60" i="8"/>
  <c r="Q40" i="8"/>
  <c r="R28" i="9"/>
  <c r="Q19" i="8"/>
  <c r="R34" i="9"/>
  <c r="Q24" i="8"/>
  <c r="N60" i="8"/>
  <c r="Q37" i="8"/>
  <c r="Q7" i="8"/>
  <c r="Q15" i="8"/>
  <c r="Q21" i="8"/>
  <c r="R12" i="9"/>
  <c r="Q8" i="8"/>
  <c r="Q20" i="8"/>
  <c r="Q41" i="8"/>
  <c r="R15" i="9"/>
  <c r="Q6" i="8"/>
  <c r="R23" i="9"/>
  <c r="Q51" i="8"/>
  <c r="R29" i="9"/>
  <c r="R30" i="9"/>
  <c r="Q47" i="8"/>
  <c r="R21" i="9"/>
  <c r="Q43" i="8"/>
  <c r="R40" i="9"/>
  <c r="R4" i="9"/>
  <c r="Q9" i="8"/>
  <c r="Q14" i="8"/>
  <c r="R8" i="9"/>
  <c r="Q28" i="8"/>
  <c r="J91" i="8"/>
  <c r="N82" i="8"/>
  <c r="N85" i="8" s="1"/>
  <c r="M84" i="8"/>
  <c r="N84" i="8" s="1"/>
  <c r="Q10" i="8"/>
  <c r="R27" i="9"/>
  <c r="R18" i="9"/>
  <c r="Q13" i="8"/>
  <c r="Q22" i="8"/>
  <c r="Q12" i="8"/>
  <c r="Q23" i="8"/>
  <c r="R14" i="9"/>
  <c r="R32" i="9"/>
  <c r="R20" i="9"/>
  <c r="R25" i="9"/>
  <c r="R38" i="9"/>
  <c r="Q36" i="8"/>
  <c r="R11" i="9"/>
  <c r="Q17" i="8"/>
  <c r="Q39" i="8"/>
  <c r="R41" i="9"/>
  <c r="Q42" i="8"/>
  <c r="Q16" i="8"/>
  <c r="Q4" i="8"/>
  <c r="R7" i="9"/>
  <c r="Q18" i="8"/>
  <c r="Q34" i="8"/>
  <c r="Q27" i="8"/>
  <c r="Q35" i="8"/>
  <c r="R10" i="9"/>
  <c r="R39" i="9"/>
  <c r="R13" i="9"/>
  <c r="R26" i="9"/>
  <c r="O60" i="8" l="1"/>
  <c r="M73" i="8"/>
  <c r="L91" i="8"/>
  <c r="L92" i="8" s="1"/>
  <c r="J92" i="8"/>
  <c r="M72" i="8"/>
  <c r="M74" i="8" l="1"/>
  <c r="L9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 Martin Rosendo</author>
  </authors>
  <commentList>
    <comment ref="C25" authorId="0" shapeId="0" xr:uid="{C91A52D2-5ED3-45D7-816B-933487701973}">
      <text>
        <r>
          <rPr>
            <b/>
            <sz val="9"/>
            <color indexed="81"/>
            <rFont val="Tahoma"/>
            <family val="2"/>
          </rPr>
          <t>Lead status. Pendiente aprobación MS Corp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 Martin Rosendo</author>
  </authors>
  <commentList>
    <comment ref="J28" authorId="0" shapeId="0" xr:uid="{E4B8D63D-6E04-4CA6-A1C5-E619F2DB918A}">
      <text>
        <r>
          <rPr>
            <b/>
            <sz val="9"/>
            <color indexed="81"/>
            <rFont val="Tahoma"/>
            <family val="2"/>
          </rPr>
          <t>Posible revisión de precio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 Martin Rosendo</author>
  </authors>
  <commentList>
    <comment ref="C24" authorId="0" shapeId="0" xr:uid="{FB643393-8C18-409C-B0D4-C2D5366D6D80}">
      <text>
        <r>
          <rPr>
            <b/>
            <sz val="9"/>
            <color indexed="81"/>
            <rFont val="Tahoma"/>
            <family val="2"/>
          </rPr>
          <t>Lead status. Pendiente aprobación MS Corp</t>
        </r>
      </text>
    </comment>
    <comment ref="D24" authorId="0" shapeId="0" xr:uid="{0488A7DB-A478-474E-9899-4A7490C2EDD9}">
      <text>
        <r>
          <rPr>
            <b/>
            <sz val="9"/>
            <color indexed="81"/>
            <rFont val="Tahoma"/>
            <family val="2"/>
          </rPr>
          <t>Lead status. Pendiente aprobación MS Corp</t>
        </r>
      </text>
    </comment>
    <comment ref="L28" authorId="0" shapeId="0" xr:uid="{9297591B-C604-404D-911D-C680AB0E2144}">
      <text>
        <r>
          <rPr>
            <b/>
            <sz val="9"/>
            <color indexed="81"/>
            <rFont val="Tahoma"/>
            <family val="2"/>
          </rPr>
          <t>Posible revisión de precio</t>
        </r>
      </text>
    </comment>
  </commentList>
</comments>
</file>

<file path=xl/sharedStrings.xml><?xml version="1.0" encoding="utf-8"?>
<sst xmlns="http://schemas.openxmlformats.org/spreadsheetml/2006/main" count="949" uniqueCount="263">
  <si>
    <t>Prev Enr#</t>
  </si>
  <si>
    <t>Part Description</t>
  </si>
  <si>
    <t>Part Number</t>
  </si>
  <si>
    <t>Lev</t>
  </si>
  <si>
    <t>Y/M Y1</t>
  </si>
  <si>
    <t>Y/M Y2</t>
  </si>
  <si>
    <t>Y/M Y3</t>
  </si>
  <si>
    <t>B</t>
  </si>
  <si>
    <t>EA</t>
  </si>
  <si>
    <t>PVP Unit Año1</t>
  </si>
  <si>
    <t>PVP Unit Año2</t>
  </si>
  <si>
    <t>PVP Unit Año3</t>
  </si>
  <si>
    <t>PVP Total Año 1</t>
  </si>
  <si>
    <t>PVP Total Año 2</t>
  </si>
  <si>
    <t>PVP Total Año 3</t>
  </si>
  <si>
    <t>PVP TOTAL 3 Años</t>
  </si>
  <si>
    <t>CANAL ISABEL II</t>
  </si>
  <si>
    <t>M365 E5 Unified Sub Per User</t>
  </si>
  <si>
    <t>AAD-33168</t>
  </si>
  <si>
    <t>M365 E3 Unified FSA Sub Per User</t>
  </si>
  <si>
    <t>AAD-33200</t>
  </si>
  <si>
    <t>M365 E3 Unified Sub Per User</t>
  </si>
  <si>
    <t>AAD-33204</t>
  </si>
  <si>
    <t>ENTE PUBLICO</t>
  </si>
  <si>
    <t>Renueva lo que tiene</t>
  </si>
  <si>
    <t>Additional OLS</t>
  </si>
  <si>
    <t>Se espera decrecer en pro de E3</t>
  </si>
  <si>
    <t>M365 F3 FUSL Sub Per User</t>
  </si>
  <si>
    <t>JFX-00003</t>
  </si>
  <si>
    <t>Almacenamiento adicional F3</t>
  </si>
  <si>
    <t>Exchange Online P1 SU Exchange Online Kiosk Per User</t>
  </si>
  <si>
    <t>TRA-00065</t>
  </si>
  <si>
    <t>New</t>
  </si>
  <si>
    <t>Lo que tenemos</t>
  </si>
  <si>
    <t>Exchange Online P1 Sub Per User</t>
  </si>
  <si>
    <t>TRA-00047</t>
  </si>
  <si>
    <t>Azure Active Directory Premium P2 Sub Per User</t>
  </si>
  <si>
    <t>6E6-00003</t>
  </si>
  <si>
    <t>Raquel; Verificar dispositivos de externos</t>
  </si>
  <si>
    <t>Intune Device P1 Sub Per Device</t>
  </si>
  <si>
    <t>NLZ-00002</t>
  </si>
  <si>
    <t>Dos líneas</t>
  </si>
  <si>
    <t>O365 Extra File Storage Sub Add-on Extra Storage 1 GB</t>
  </si>
  <si>
    <t>6WT-00001</t>
  </si>
  <si>
    <t>Sin coste OK</t>
  </si>
  <si>
    <t>Phone Resource Account Sub Phone System Virtual User</t>
  </si>
  <si>
    <t>QE7-00006</t>
  </si>
  <si>
    <t>Año 1 pasa de 300 a 100 por si contratamos Premium a inicio</t>
  </si>
  <si>
    <t>Power BI Pro Sub Per User</t>
  </si>
  <si>
    <t>NK4-00002</t>
  </si>
  <si>
    <t>Ajustados a la realidadactual</t>
  </si>
  <si>
    <t>Project P1 Sub Per User</t>
  </si>
  <si>
    <t>TRS-00002</t>
  </si>
  <si>
    <t>Era el P2 que no existe</t>
  </si>
  <si>
    <t>Project P3 Sub Per User</t>
  </si>
  <si>
    <t>7LS-00002</t>
  </si>
  <si>
    <t xml:space="preserve">Es el anterior Phone System </t>
  </si>
  <si>
    <t>Teams Phone Standard Sub Per User</t>
  </si>
  <si>
    <t>LK6-00004</t>
  </si>
  <si>
    <t>Verificar la contratación de 1 o 2=1</t>
  </si>
  <si>
    <t>Visio P2 Sub Per User</t>
  </si>
  <si>
    <t>N9U-00002</t>
  </si>
  <si>
    <t>Suma de E3;F3 Excepto Ente</t>
  </si>
  <si>
    <t>Defender O365 P1 Sub Per User</t>
  </si>
  <si>
    <t>KF5-00002</t>
  </si>
  <si>
    <t>Teams Rooms Pro Sub Per Device</t>
  </si>
  <si>
    <t>V9B-00001</t>
  </si>
  <si>
    <t>CommoDataService / Dataverse para PwrApps</t>
  </si>
  <si>
    <t>CDS Database Capacity Sub Add-on</t>
  </si>
  <si>
    <t>PRX-00002</t>
  </si>
  <si>
    <t>CDS File Capacity Sub Add-on</t>
  </si>
  <si>
    <t>PSG-00002</t>
  </si>
  <si>
    <t>CDS Log Capacity Sub Add-on</t>
  </si>
  <si>
    <t>PSM-00002</t>
  </si>
  <si>
    <t>Escenario RENOVACIÓN &lt; 2000</t>
  </si>
  <si>
    <t>Power Apps Plan Sub Per User</t>
  </si>
  <si>
    <t>SEJ-00002</t>
  </si>
  <si>
    <t>Additional product</t>
  </si>
  <si>
    <t>Win VDA Device ALng Sub Per Device</t>
  </si>
  <si>
    <t>4ZF-00019</t>
  </si>
  <si>
    <t>CIS Suite Datacenter Core ALng SA 2L</t>
  </si>
  <si>
    <t>9GS-00135</t>
  </si>
  <si>
    <t>CIS Suite Datacenter Core ALng LSA 2L</t>
  </si>
  <si>
    <t>9GS-00495</t>
  </si>
  <si>
    <t>CIS Suite Standard Core ALng SA 2L</t>
  </si>
  <si>
    <t>9GA-00313</t>
  </si>
  <si>
    <t>CIS Suite Standard Core ALng LSA 2L</t>
  </si>
  <si>
    <t>9GA-00006</t>
  </si>
  <si>
    <t>MSDN Platforms ALng SA</t>
  </si>
  <si>
    <t>3VU-00044</t>
  </si>
  <si>
    <t>SQL CAL ALng SA User CAL</t>
  </si>
  <si>
    <t>359-00961</t>
  </si>
  <si>
    <t>SQL Server Enterprise Core ALng SA 2L</t>
  </si>
  <si>
    <t>7JQ-00343</t>
  </si>
  <si>
    <t>SQL Server Enterprise Core ALng LSA 2L</t>
  </si>
  <si>
    <t>7JQ-00341</t>
  </si>
  <si>
    <t>SQL Server Standard ALng SA</t>
  </si>
  <si>
    <t>228-04433</t>
  </si>
  <si>
    <t>SQL Server Standard Core ALng SA 2L</t>
  </si>
  <si>
    <t>7NQ-00292</t>
  </si>
  <si>
    <t>SQL Server Standard Core ALng LSA 2L</t>
  </si>
  <si>
    <t>7NQ-00302</t>
  </si>
  <si>
    <t>Visual Studio Pro MSDN ALng SA</t>
  </si>
  <si>
    <t>77D-00111</t>
  </si>
  <si>
    <t>Win Remote Desktop Services CAL ALng SA UCAL</t>
  </si>
  <si>
    <t>6VC-01254</t>
  </si>
  <si>
    <t>Subttl EA</t>
  </si>
  <si>
    <t>SCE</t>
  </si>
  <si>
    <t>Azure prepayment</t>
  </si>
  <si>
    <t>6QK-00001</t>
  </si>
  <si>
    <t>Subttl SCE</t>
  </si>
  <si>
    <t>UNIFIED SUPPORT</t>
  </si>
  <si>
    <t>Microsoft® SL1Programmatic-Premier US ALNG ES ProEntSrvc PSS AnnualSprtCntrct US Basic</t>
  </si>
  <si>
    <t>H51-00260</t>
  </si>
  <si>
    <t>Microsoft® Unified Proactive Services Enterprise Alng Product Support Services</t>
  </si>
  <si>
    <t>HQ8-00001</t>
  </si>
  <si>
    <t>Subttl UNIFIED</t>
  </si>
  <si>
    <t>ESCENARIOS</t>
  </si>
  <si>
    <t>Renovación</t>
  </si>
  <si>
    <t>Crecimiento</t>
  </si>
  <si>
    <t>Total</t>
  </si>
  <si>
    <t>End Yr1</t>
  </si>
  <si>
    <t>End Yr2</t>
  </si>
  <si>
    <t>End Yr3</t>
  </si>
  <si>
    <t>PVP Unit/mes Año1</t>
  </si>
  <si>
    <t>PVP Unit/mes Año2</t>
  </si>
  <si>
    <t>PVP Unit/mes Año3</t>
  </si>
  <si>
    <t>Más realista y Ente hasta 60=+17</t>
  </si>
  <si>
    <t>Toda la línea nueva</t>
  </si>
  <si>
    <t>Se espera decrecer. Reservamos por precio</t>
  </si>
  <si>
    <t>Para precios los tres años</t>
  </si>
  <si>
    <t>Power BI Premium P1 Sub</t>
  </si>
  <si>
    <t>GSL-00002</t>
  </si>
  <si>
    <t>El Año 3 son 2 para Capacidad</t>
  </si>
  <si>
    <t>No existe el P2</t>
  </si>
  <si>
    <t xml:space="preserve">Anterior Phone System </t>
  </si>
  <si>
    <t>Defender Identity Sub Per User</t>
  </si>
  <si>
    <t>G5F-00002</t>
  </si>
  <si>
    <t>Defender Endpoint P2 SU Defender Endpoint P1 Per User</t>
  </si>
  <si>
    <t>QLS-00007</t>
  </si>
  <si>
    <t>Azure Active Directory Premium P2 SU AADP P1</t>
  </si>
  <si>
    <t>6E6-00004</t>
  </si>
  <si>
    <t>SharePoint P1 SU SharePoint Kiosk Per User</t>
  </si>
  <si>
    <t>TVA-00044</t>
  </si>
  <si>
    <t>CommoDataService / Dataverse para PwrApps (fujar precios)</t>
  </si>
  <si>
    <t>Power Apps para Externos</t>
  </si>
  <si>
    <t>Power Pages Anonymous Users T1 Sub (500 User/Site/Mo)</t>
  </si>
  <si>
    <t>VQN-00002</t>
  </si>
  <si>
    <t>Power Pages Auth Users T1 Sub (100 User/Site/Mo)</t>
  </si>
  <si>
    <t>VQQ-00002</t>
  </si>
  <si>
    <t>Viva Suite Sub Per User Introductory Pricing</t>
  </si>
  <si>
    <t>IM3-00007</t>
  </si>
  <si>
    <t>TABLA DE POSIBLES CRECIMIENTOS (True up): Licencias Perpetuas. Costes hasta la finalización del contrato</t>
  </si>
  <si>
    <t>True Up Año 1</t>
  </si>
  <si>
    <t>True Up Año 2</t>
  </si>
  <si>
    <t>True Up Año 3</t>
  </si>
  <si>
    <t>Adquisición hasta fin de contrato</t>
  </si>
  <si>
    <t>Win Remote Desktop Services CAL ALng LSA UCAL</t>
  </si>
  <si>
    <t>6VC-01252</t>
  </si>
  <si>
    <t>Defender Endpoint Server Sub</t>
  </si>
  <si>
    <t>1NZ-00004</t>
  </si>
  <si>
    <t>Defender O365 P2 Sub Per User</t>
  </si>
  <si>
    <t>FSZ-00002</t>
  </si>
  <si>
    <t>AI Builder Capacity T1 AO Sub 1M Service Credits</t>
  </si>
  <si>
    <t>SDQ-00001</t>
  </si>
  <si>
    <t>Viva Goals Sub Per User</t>
  </si>
  <si>
    <t>STI-00001</t>
  </si>
  <si>
    <t>Viva Insights Sub Per User</t>
  </si>
  <si>
    <t>GWZ-00030</t>
  </si>
  <si>
    <t>Viva Learning Sub Per User</t>
  </si>
  <si>
    <t>HLI-00006</t>
  </si>
  <si>
    <t>Viva Sales Sub Per User</t>
  </si>
  <si>
    <t>VSY-00001</t>
  </si>
  <si>
    <t>Viva Topics Sub Per User</t>
  </si>
  <si>
    <t>1JV-00001</t>
  </si>
  <si>
    <t>Viva Suite with Glint Sub Per User Introductory Pricing</t>
  </si>
  <si>
    <t>ICW-00001</t>
  </si>
  <si>
    <t>Teams Premium Introductory Pricing Sub Per User</t>
  </si>
  <si>
    <t>WFI-00005</t>
  </si>
  <si>
    <t>M365 E5 Security Sub Per User</t>
  </si>
  <si>
    <t>PEJ-00002</t>
  </si>
  <si>
    <t>M365 E5 Compliance Sub Per User</t>
  </si>
  <si>
    <t>PEP-00002</t>
  </si>
  <si>
    <t>M365 F5 Security Sub Add-on</t>
  </si>
  <si>
    <t>8RQ-00005</t>
  </si>
  <si>
    <t>M365 F5 Compliance Sub Add-on</t>
  </si>
  <si>
    <t>8RL-00005</t>
  </si>
  <si>
    <t>M365 E5 Unified SU M365 E3 Sub Per User</t>
  </si>
  <si>
    <t>AAD-33196</t>
  </si>
  <si>
    <t>M365 E3 Unified SU M365 F3 Sub Per User</t>
  </si>
  <si>
    <t>AAD-33120</t>
  </si>
  <si>
    <t>Power Automate Sub Per User</t>
  </si>
  <si>
    <t>SPU-00002</t>
  </si>
  <si>
    <t>Power Automate Flow Sub Min 5 Licenses</t>
  </si>
  <si>
    <t>SFJ-00001</t>
  </si>
  <si>
    <t>Power Automate Attended RPA USL Sub Per User</t>
  </si>
  <si>
    <t>1O4-00001</t>
  </si>
  <si>
    <t>Power Automate Unattended RPA AO Sub Per Bot</t>
  </si>
  <si>
    <t>1O8-00001</t>
  </si>
  <si>
    <t>Power Virtual Agent Sub 2K Sessions</t>
  </si>
  <si>
    <t>RYT-00001</t>
  </si>
  <si>
    <t>Chat Session Virtual Agent Sub Add-on 1K Sessions</t>
  </si>
  <si>
    <t>RYZ-00001</t>
  </si>
  <si>
    <t>TABLA OTROS PRECIOS DE REFERENCIA para True ups (sin previsión de crecimiento). Licencias perpetuas con coste hasta la finalización del contrato</t>
  </si>
  <si>
    <t>SQL Server Standard ALng LSA</t>
  </si>
  <si>
    <t>228-04437</t>
  </si>
  <si>
    <t>SQL CAL ALng LSA User CAL</t>
  </si>
  <si>
    <t>359-00960</t>
  </si>
  <si>
    <t>Visual Studio Pro MSDN ALng LSA</t>
  </si>
  <si>
    <t>77D-00110</t>
  </si>
  <si>
    <t>MSDN Platforms ALng LSA</t>
  </si>
  <si>
    <t>3VU-00043</t>
  </si>
  <si>
    <t xml:space="preserve">New por </t>
  </si>
  <si>
    <t>New por</t>
  </si>
  <si>
    <t>Suma de E3;F3 Excepto Ente Sólo Año3</t>
  </si>
  <si>
    <t>Dynamics 365 Customer Voice
2.000 respuestas/mes</t>
  </si>
  <si>
    <t>Dynamics 365 Customer Voice</t>
  </si>
  <si>
    <t>Add. paquetes del 1.000 respuestas/mes</t>
  </si>
  <si>
    <t>Dynamics 365 Customer Voice Survey responses</t>
  </si>
  <si>
    <r>
      <t xml:space="preserve">Premium Defender Vulnerability Management capabilities for all client devices across Defender </t>
    </r>
    <r>
      <rPr>
        <b/>
        <sz val="10"/>
        <rFont val="Calibri"/>
        <family val="2"/>
        <scheme val="minor"/>
      </rPr>
      <t>for Cloud tenants</t>
    </r>
  </si>
  <si>
    <t>Defender for Servers Plan 2</t>
  </si>
  <si>
    <t>Contrato anterior 267/2020 Importe Licitación</t>
  </si>
  <si>
    <t>ESCENARIO DEFINITIVO</t>
  </si>
  <si>
    <t>Renova</t>
  </si>
  <si>
    <t>Crecimi</t>
  </si>
  <si>
    <t>TOTALES</t>
  </si>
  <si>
    <t>TOTAL ESCENARIO CRECIMIENTO</t>
  </si>
  <si>
    <t>MÍNIMO Renova</t>
  </si>
  <si>
    <t>OPCIONAL Crecimi</t>
  </si>
  <si>
    <t>MÁXIMO Total</t>
  </si>
  <si>
    <t>TOTAL ESCENARIO RENOVACIÓN</t>
  </si>
  <si>
    <t>Contrato anterior 267/2020 Importe Adjudicación</t>
  </si>
  <si>
    <t>RENOVACIÓN</t>
  </si>
  <si>
    <t>Gastos</t>
  </si>
  <si>
    <t>Suscripciones</t>
  </si>
  <si>
    <t>Inversión</t>
  </si>
  <si>
    <t>CRECIMIENTO</t>
  </si>
  <si>
    <t>TOTAL CONTRATO</t>
  </si>
  <si>
    <t>TOTAL</t>
  </si>
  <si>
    <t>Propiedad</t>
  </si>
  <si>
    <t>NUEVOS Productos % sobre Total Contrato</t>
  </si>
  <si>
    <t>IVA 21%</t>
  </si>
  <si>
    <t>TOTAL C/IVA</t>
  </si>
  <si>
    <t>Totales</t>
  </si>
  <si>
    <t>INI</t>
  </si>
  <si>
    <t>TOTAL CONTRATO Sin IVA</t>
  </si>
  <si>
    <t>TOTAL ESCENARIOS</t>
  </si>
  <si>
    <t>TOTAL CONTRATO Con IVA</t>
  </si>
  <si>
    <t>ESCENARIO DE CRECIMIENTO</t>
  </si>
  <si>
    <t>ESCENARIO DE CRECIMIENTO OTROS PRECIOS DE REFERENCIA (sin previsión de crecimiento)</t>
  </si>
  <si>
    <t>ESCENARIO DE RENOVACIÓN DE LICENCIAS</t>
  </si>
  <si>
    <t>Licencias Perpetuas. Costes hasta la finalización del contrato</t>
  </si>
  <si>
    <t>Subttl Adtl</t>
  </si>
  <si>
    <t>ESCENARIO DE CRECIMIENTO Otros (Precios de referencia sin previsión de crecimiento)</t>
  </si>
  <si>
    <t>OTROS PRECIOS DE REFERENCIA para True ups (sin previsión de crecimiento). Licencias perpetuas con coste hasta la finalización del contrato</t>
  </si>
  <si>
    <t>OBSERVACIONES</t>
  </si>
  <si>
    <t>RUC-00005</t>
  </si>
  <si>
    <t>8PA-00007</t>
  </si>
  <si>
    <t>D365 Customer Voice USL Sub Per User</t>
  </si>
  <si>
    <t>D365 Customer Voice Sub 2K Survey Responses</t>
  </si>
  <si>
    <t xml:space="preserve">- </t>
  </si>
  <si>
    <t>-rellenar celdas en AMARILLO</t>
  </si>
  <si>
    <t>-no se prodrán superar los precios unitarios máximos por producto especificados e los pliegos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</si>
</sst>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mmm\-yy;@"/>
    <numFmt numFmtId="165" formatCode="#,##0.00\ &quot;€&quot;"/>
    <numFmt numFmtId="166" formatCode="_-* #,##0.00\ [$€-C0A]_-;\-* #,##0.00\ [$€-C0A]_-;_-* &quot;-&quot;??\ [$€-C0A]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8" fillId="0" borderId="0" xfId="0" applyFont="1"/>
    <xf numFmtId="0" fontId="2" fillId="5" borderId="1" xfId="0" applyFont="1" applyFill="1" applyBorder="1"/>
    <xf numFmtId="0" fontId="9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9" fillId="6" borderId="3" xfId="0" applyNumberFormat="1" applyFont="1" applyFill="1" applyBorder="1" applyAlignment="1">
      <alignment horizontal="center" vertical="center"/>
    </xf>
    <xf numFmtId="1" fontId="7" fillId="7" borderId="1" xfId="1" applyNumberFormat="1" applyFont="1" applyFill="1" applyBorder="1" applyAlignment="1">
      <alignment horizontal="center" vertical="center"/>
    </xf>
    <xf numFmtId="165" fontId="7" fillId="9" borderId="1" xfId="0" applyNumberFormat="1" applyFont="1" applyFill="1" applyBorder="1"/>
    <xf numFmtId="165" fontId="7" fillId="8" borderId="1" xfId="0" applyNumberFormat="1" applyFont="1" applyFill="1" applyBorder="1"/>
    <xf numFmtId="165" fontId="0" fillId="0" borderId="0" xfId="0" applyNumberFormat="1"/>
    <xf numFmtId="0" fontId="10" fillId="0" borderId="0" xfId="0" applyFont="1"/>
    <xf numFmtId="3" fontId="7" fillId="10" borderId="1" xfId="0" applyNumberFormat="1" applyFont="1" applyFill="1" applyBorder="1" applyAlignment="1">
      <alignment vertical="center"/>
    </xf>
    <xf numFmtId="1" fontId="7" fillId="10" borderId="1" xfId="1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/>
    <xf numFmtId="0" fontId="13" fillId="0" borderId="0" xfId="0" applyFont="1"/>
    <xf numFmtId="0" fontId="3" fillId="11" borderId="0" xfId="0" applyFont="1" applyFill="1" applyAlignment="1">
      <alignment horizontal="left" vertical="center"/>
    </xf>
    <xf numFmtId="0" fontId="14" fillId="11" borderId="0" xfId="0" applyFont="1" applyFill="1" applyAlignment="1">
      <alignment vertical="center"/>
    </xf>
    <xf numFmtId="0" fontId="0" fillId="11" borderId="0" xfId="0" applyFill="1"/>
    <xf numFmtId="0" fontId="15" fillId="11" borderId="0" xfId="0" applyFont="1" applyFill="1"/>
    <xf numFmtId="0" fontId="2" fillId="11" borderId="0" xfId="0" applyFont="1" applyFill="1"/>
    <xf numFmtId="0" fontId="5" fillId="0" borderId="1" xfId="0" applyFont="1" applyBorder="1" applyAlignment="1">
      <alignment vertical="center"/>
    </xf>
    <xf numFmtId="0" fontId="18" fillId="0" borderId="0" xfId="0" applyFont="1"/>
    <xf numFmtId="0" fontId="14" fillId="5" borderId="1" xfId="0" applyFont="1" applyFill="1" applyBorder="1"/>
    <xf numFmtId="0" fontId="14" fillId="5" borderId="1" xfId="0" applyFont="1" applyFill="1" applyBorder="1" applyAlignment="1">
      <alignment horizontal="center" wrapText="1"/>
    </xf>
    <xf numFmtId="165" fontId="7" fillId="12" borderId="1" xfId="0" applyNumberFormat="1" applyFont="1" applyFill="1" applyBorder="1"/>
    <xf numFmtId="0" fontId="8" fillId="0" borderId="1" xfId="0" applyFont="1" applyBorder="1" applyAlignment="1">
      <alignment vertical="center"/>
    </xf>
    <xf numFmtId="1" fontId="4" fillId="7" borderId="1" xfId="1" applyNumberFormat="1" applyFont="1" applyFill="1" applyBorder="1" applyAlignment="1">
      <alignment horizontal="center" vertical="center"/>
    </xf>
    <xf numFmtId="165" fontId="4" fillId="9" borderId="1" xfId="0" applyNumberFormat="1" applyFont="1" applyFill="1" applyBorder="1"/>
    <xf numFmtId="165" fontId="4" fillId="8" borderId="1" xfId="0" applyNumberFormat="1" applyFont="1" applyFill="1" applyBorder="1"/>
    <xf numFmtId="0" fontId="20" fillId="0" borderId="0" xfId="0" applyFont="1"/>
    <xf numFmtId="0" fontId="4" fillId="0" borderId="1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2" fillId="0" borderId="8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2" fillId="0" borderId="11" xfId="0" applyFont="1" applyBorder="1" applyAlignment="1">
      <alignment horizontal="center"/>
    </xf>
    <xf numFmtId="0" fontId="7" fillId="3" borderId="1" xfId="0" applyFont="1" applyFill="1" applyBorder="1"/>
    <xf numFmtId="0" fontId="4" fillId="3" borderId="1" xfId="0" applyFont="1" applyFill="1" applyBorder="1"/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0" fillId="4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7" fillId="0" borderId="1" xfId="0" applyFont="1" applyFill="1" applyBorder="1"/>
    <xf numFmtId="10" fontId="0" fillId="0" borderId="0" xfId="2" applyNumberFormat="1" applyFont="1"/>
    <xf numFmtId="10" fontId="12" fillId="0" borderId="0" xfId="2" applyNumberFormat="1" applyFont="1"/>
    <xf numFmtId="0" fontId="12" fillId="0" borderId="10" xfId="0" applyFont="1" applyBorder="1" applyAlignment="1">
      <alignment horizontal="right"/>
    </xf>
    <xf numFmtId="0" fontId="0" fillId="0" borderId="0" xfId="0" applyBorder="1"/>
    <xf numFmtId="0" fontId="12" fillId="0" borderId="0" xfId="0" applyFont="1" applyBorder="1" applyAlignment="1">
      <alignment horizontal="right"/>
    </xf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44" fontId="0" fillId="0" borderId="6" xfId="3" applyFont="1" applyBorder="1"/>
    <xf numFmtId="10" fontId="0" fillId="0" borderId="19" xfId="0" applyNumberFormat="1" applyBorder="1"/>
    <xf numFmtId="10" fontId="0" fillId="0" borderId="0" xfId="0" applyNumberFormat="1" applyBorder="1"/>
    <xf numFmtId="10" fontId="0" fillId="0" borderId="8" xfId="0" applyNumberFormat="1" applyBorder="1"/>
    <xf numFmtId="44" fontId="0" fillId="0" borderId="0" xfId="3" applyFont="1" applyBorder="1"/>
    <xf numFmtId="44" fontId="0" fillId="0" borderId="19" xfId="3" applyFont="1" applyBorder="1"/>
    <xf numFmtId="44" fontId="0" fillId="0" borderId="8" xfId="3" applyFont="1" applyBorder="1"/>
    <xf numFmtId="10" fontId="0" fillId="0" borderId="18" xfId="2" applyNumberFormat="1" applyFont="1" applyBorder="1"/>
    <xf numFmtId="10" fontId="0" fillId="0" borderId="6" xfId="2" applyNumberFormat="1" applyFont="1" applyBorder="1"/>
    <xf numFmtId="10" fontId="0" fillId="0" borderId="9" xfId="2" applyNumberFormat="1" applyFont="1" applyBorder="1"/>
    <xf numFmtId="166" fontId="12" fillId="0" borderId="12" xfId="0" applyNumberFormat="1" applyFont="1" applyBorder="1"/>
    <xf numFmtId="166" fontId="12" fillId="0" borderId="9" xfId="0" applyNumberFormat="1" applyFont="1" applyBorder="1"/>
    <xf numFmtId="165" fontId="12" fillId="0" borderId="16" xfId="0" applyNumberFormat="1" applyFont="1" applyBorder="1"/>
    <xf numFmtId="0" fontId="17" fillId="0" borderId="14" xfId="0" applyFont="1" applyBorder="1" applyAlignment="1">
      <alignment horizontal="right"/>
    </xf>
    <xf numFmtId="165" fontId="17" fillId="0" borderId="14" xfId="0" applyNumberFormat="1" applyFont="1" applyBorder="1"/>
    <xf numFmtId="165" fontId="17" fillId="0" borderId="16" xfId="0" applyNumberFormat="1" applyFont="1" applyBorder="1"/>
    <xf numFmtId="0" fontId="0" fillId="0" borderId="17" xfId="0" applyBorder="1"/>
    <xf numFmtId="0" fontId="0" fillId="0" borderId="19" xfId="0" applyBorder="1"/>
    <xf numFmtId="0" fontId="12" fillId="0" borderId="19" xfId="0" applyFont="1" applyBorder="1" applyAlignment="1">
      <alignment horizontal="right"/>
    </xf>
    <xf numFmtId="166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12" fillId="0" borderId="21" xfId="0" applyFont="1" applyBorder="1" applyAlignment="1">
      <alignment horizontal="right"/>
    </xf>
    <xf numFmtId="10" fontId="0" fillId="0" borderId="21" xfId="2" applyNumberFormat="1" applyFont="1" applyBorder="1"/>
    <xf numFmtId="165" fontId="12" fillId="0" borderId="23" xfId="0" applyNumberFormat="1" applyFont="1" applyBorder="1"/>
    <xf numFmtId="0" fontId="12" fillId="4" borderId="24" xfId="0" applyFont="1" applyFill="1" applyBorder="1"/>
    <xf numFmtId="165" fontId="0" fillId="13" borderId="24" xfId="0" applyNumberFormat="1" applyFill="1" applyBorder="1"/>
    <xf numFmtId="0" fontId="12" fillId="4" borderId="26" xfId="0" applyFont="1" applyFill="1" applyBorder="1"/>
    <xf numFmtId="0" fontId="12" fillId="4" borderId="27" xfId="0" applyFont="1" applyFill="1" applyBorder="1"/>
    <xf numFmtId="165" fontId="0" fillId="13" borderId="27" xfId="0" applyNumberFormat="1" applyFill="1" applyBorder="1"/>
    <xf numFmtId="165" fontId="12" fillId="4" borderId="4" xfId="0" applyNumberFormat="1" applyFont="1" applyFill="1" applyBorder="1"/>
    <xf numFmtId="0" fontId="12" fillId="0" borderId="24" xfId="0" applyFont="1" applyBorder="1"/>
    <xf numFmtId="0" fontId="12" fillId="0" borderId="27" xfId="0" applyFont="1" applyBorder="1"/>
    <xf numFmtId="165" fontId="12" fillId="0" borderId="4" xfId="0" applyNumberFormat="1" applyFont="1" applyBorder="1" applyAlignment="1">
      <alignment horizontal="center"/>
    </xf>
    <xf numFmtId="0" fontId="12" fillId="14" borderId="24" xfId="0" applyFont="1" applyFill="1" applyBorder="1"/>
    <xf numFmtId="165" fontId="0" fillId="14" borderId="24" xfId="0" applyNumberFormat="1" applyFill="1" applyBorder="1"/>
    <xf numFmtId="165" fontId="0" fillId="14" borderId="25" xfId="0" applyNumberFormat="1" applyFill="1" applyBorder="1"/>
    <xf numFmtId="165" fontId="0" fillId="14" borderId="26" xfId="0" applyNumberFormat="1" applyFill="1" applyBorder="1"/>
    <xf numFmtId="0" fontId="12" fillId="14" borderId="27" xfId="0" applyFont="1" applyFill="1" applyBorder="1"/>
    <xf numFmtId="165" fontId="0" fillId="14" borderId="27" xfId="0" applyNumberFormat="1" applyFill="1" applyBorder="1"/>
    <xf numFmtId="165" fontId="0" fillId="14" borderId="28" xfId="0" applyNumberFormat="1" applyFill="1" applyBorder="1"/>
    <xf numFmtId="165" fontId="0" fillId="14" borderId="29" xfId="0" applyNumberFormat="1" applyFill="1" applyBorder="1"/>
    <xf numFmtId="165" fontId="0" fillId="13" borderId="0" xfId="0" applyNumberFormat="1" applyFill="1"/>
    <xf numFmtId="10" fontId="0" fillId="0" borderId="8" xfId="2" applyNumberFormat="1" applyFont="1" applyBorder="1"/>
    <xf numFmtId="166" fontId="0" fillId="0" borderId="18" xfId="0" applyNumberFormat="1" applyBorder="1"/>
    <xf numFmtId="10" fontId="0" fillId="0" borderId="22" xfId="2" applyNumberFormat="1" applyFont="1" applyBorder="1"/>
    <xf numFmtId="166" fontId="12" fillId="0" borderId="0" xfId="0" applyNumberFormat="1" applyFont="1" applyBorder="1"/>
    <xf numFmtId="166" fontId="12" fillId="0" borderId="17" xfId="0" applyNumberFormat="1" applyFont="1" applyBorder="1"/>
    <xf numFmtId="166" fontId="12" fillId="0" borderId="18" xfId="0" applyNumberFormat="1" applyFont="1" applyBorder="1"/>
    <xf numFmtId="166" fontId="12" fillId="0" borderId="7" xfId="0" applyNumberFormat="1" applyFont="1" applyBorder="1"/>
    <xf numFmtId="10" fontId="0" fillId="0" borderId="0" xfId="2" applyNumberFormat="1" applyFont="1" applyBorder="1" applyAlignment="1">
      <alignment horizontal="center"/>
    </xf>
    <xf numFmtId="44" fontId="0" fillId="0" borderId="0" xfId="0" applyNumberFormat="1"/>
    <xf numFmtId="44" fontId="0" fillId="13" borderId="0" xfId="0" applyNumberFormat="1" applyFill="1"/>
    <xf numFmtId="165" fontId="0" fillId="0" borderId="0" xfId="3" applyNumberFormat="1" applyFont="1"/>
    <xf numFmtId="0" fontId="12" fillId="13" borderId="4" xfId="0" applyFont="1" applyFill="1" applyBorder="1"/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2" fillId="11" borderId="0" xfId="0" applyFont="1" applyFill="1" applyAlignment="1">
      <alignment horizontal="left" vertical="center"/>
    </xf>
    <xf numFmtId="165" fontId="12" fillId="0" borderId="0" xfId="0" applyNumberFormat="1" applyFont="1"/>
    <xf numFmtId="165" fontId="17" fillId="0" borderId="13" xfId="0" applyNumberFormat="1" applyFont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165" fontId="17" fillId="0" borderId="16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5" fontId="17" fillId="0" borderId="0" xfId="0" applyNumberFormat="1" applyFont="1" applyBorder="1"/>
    <xf numFmtId="165" fontId="17" fillId="0" borderId="17" xfId="0" applyNumberFormat="1" applyFont="1" applyBorder="1"/>
    <xf numFmtId="165" fontId="17" fillId="0" borderId="19" xfId="0" applyNumberFormat="1" applyFont="1" applyBorder="1" applyAlignment="1">
      <alignment horizontal="right"/>
    </xf>
    <xf numFmtId="165" fontId="17" fillId="0" borderId="18" xfId="0" applyNumberFormat="1" applyFont="1" applyBorder="1"/>
    <xf numFmtId="165" fontId="17" fillId="0" borderId="5" xfId="0" applyNumberFormat="1" applyFont="1" applyBorder="1"/>
    <xf numFmtId="165" fontId="17" fillId="0" borderId="6" xfId="0" applyNumberFormat="1" applyFont="1" applyBorder="1"/>
    <xf numFmtId="165" fontId="17" fillId="0" borderId="7" xfId="0" applyNumberFormat="1" applyFont="1" applyBorder="1"/>
    <xf numFmtId="165" fontId="17" fillId="0" borderId="8" xfId="0" applyNumberFormat="1" applyFont="1" applyBorder="1" applyAlignment="1">
      <alignment horizontal="right"/>
    </xf>
    <xf numFmtId="165" fontId="17" fillId="0" borderId="9" xfId="0" applyNumberFormat="1" applyFont="1" applyBorder="1"/>
    <xf numFmtId="0" fontId="21" fillId="11" borderId="0" xfId="0" applyFont="1" applyFill="1"/>
    <xf numFmtId="0" fontId="12" fillId="0" borderId="0" xfId="0" applyFont="1"/>
    <xf numFmtId="0" fontId="16" fillId="0" borderId="0" xfId="0" applyFont="1" applyFill="1"/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/>
    <xf numFmtId="165" fontId="7" fillId="4" borderId="1" xfId="0" applyNumberFormat="1" applyFont="1" applyFill="1" applyBorder="1" applyProtection="1">
      <protection locked="0"/>
    </xf>
    <xf numFmtId="165" fontId="4" fillId="4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</xf>
    <xf numFmtId="0" fontId="7" fillId="0" borderId="0" xfId="0" quotePrefix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3" fillId="4" borderId="0" xfId="0" quotePrefix="1" applyFont="1" applyFill="1" applyAlignment="1" applyProtection="1">
      <alignment vertical="center"/>
    </xf>
    <xf numFmtId="0" fontId="0" fillId="4" borderId="0" xfId="0" applyFill="1" applyProtection="1"/>
    <xf numFmtId="0" fontId="0" fillId="0" borderId="0" xfId="0" applyProtection="1"/>
    <xf numFmtId="0" fontId="22" fillId="11" borderId="0" xfId="0" applyFont="1" applyFill="1" applyAlignment="1" applyProtection="1">
      <alignment horizontal="left" vertical="center"/>
    </xf>
    <xf numFmtId="0" fontId="3" fillId="11" borderId="0" xfId="0" applyFont="1" applyFill="1" applyAlignment="1" applyProtection="1">
      <alignment horizontal="left" vertical="center"/>
    </xf>
    <xf numFmtId="0" fontId="14" fillId="11" borderId="0" xfId="0" applyFont="1" applyFill="1" applyAlignment="1" applyProtection="1">
      <alignment vertical="center"/>
    </xf>
    <xf numFmtId="0" fontId="7" fillId="4" borderId="0" xfId="0" applyFont="1" applyFill="1" applyProtection="1"/>
    <xf numFmtId="0" fontId="3" fillId="2" borderId="0" xfId="0" applyFont="1" applyFill="1" applyAlignment="1" applyProtection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Protection="1"/>
    <xf numFmtId="0" fontId="21" fillId="5" borderId="1" xfId="0" applyFont="1" applyFill="1" applyBorder="1" applyProtection="1"/>
    <xf numFmtId="0" fontId="7" fillId="0" borderId="1" xfId="0" applyFont="1" applyBorder="1" applyProtection="1"/>
    <xf numFmtId="0" fontId="7" fillId="0" borderId="1" xfId="0" applyFont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1" fontId="7" fillId="7" borderId="1" xfId="1" applyNumberFormat="1" applyFont="1" applyFill="1" applyBorder="1" applyAlignment="1" applyProtection="1">
      <alignment horizontal="center" vertical="center"/>
    </xf>
    <xf numFmtId="165" fontId="7" fillId="9" borderId="1" xfId="0" applyNumberFormat="1" applyFont="1" applyFill="1" applyBorder="1" applyProtection="1"/>
    <xf numFmtId="165" fontId="7" fillId="8" borderId="1" xfId="0" applyNumberFormat="1" applyFont="1" applyFill="1" applyBorder="1" applyProtection="1"/>
    <xf numFmtId="10" fontId="0" fillId="0" borderId="0" xfId="2" applyNumberFormat="1" applyFont="1" applyProtection="1"/>
    <xf numFmtId="165" fontId="9" fillId="8" borderId="1" xfId="0" applyNumberFormat="1" applyFont="1" applyFill="1" applyBorder="1" applyProtection="1"/>
    <xf numFmtId="0" fontId="8" fillId="0" borderId="1" xfId="0" applyFont="1" applyBorder="1" applyAlignment="1" applyProtection="1">
      <alignment vertical="center"/>
    </xf>
    <xf numFmtId="1" fontId="4" fillId="7" borderId="1" xfId="1" applyNumberFormat="1" applyFont="1" applyFill="1" applyBorder="1" applyAlignment="1" applyProtection="1">
      <alignment horizontal="center" vertical="center"/>
    </xf>
    <xf numFmtId="165" fontId="4" fillId="9" borderId="1" xfId="0" applyNumberFormat="1" applyFont="1" applyFill="1" applyBorder="1" applyProtection="1"/>
    <xf numFmtId="165" fontId="4" fillId="8" borderId="1" xfId="0" applyNumberFormat="1" applyFont="1" applyFill="1" applyBorder="1" applyProtection="1"/>
    <xf numFmtId="0" fontId="20" fillId="0" borderId="0" xfId="0" applyFont="1" applyProtection="1"/>
    <xf numFmtId="0" fontId="13" fillId="0" borderId="0" xfId="0" applyFont="1" applyProtection="1"/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vertical="center"/>
    </xf>
    <xf numFmtId="0" fontId="3" fillId="5" borderId="1" xfId="0" applyFont="1" applyFill="1" applyBorder="1" applyProtection="1"/>
    <xf numFmtId="0" fontId="12" fillId="0" borderId="0" xfId="0" applyFont="1" applyProtection="1"/>
    <xf numFmtId="165" fontId="12" fillId="0" borderId="0" xfId="0" applyNumberFormat="1" applyFont="1" applyProtection="1"/>
    <xf numFmtId="10" fontId="12" fillId="0" borderId="0" xfId="2" applyNumberFormat="1" applyFont="1" applyProtection="1"/>
    <xf numFmtId="0" fontId="7" fillId="0" borderId="0" xfId="0" applyFont="1" applyProtection="1"/>
    <xf numFmtId="0" fontId="8" fillId="0" borderId="0" xfId="0" applyFont="1" applyProtection="1"/>
    <xf numFmtId="3" fontId="7" fillId="10" borderId="1" xfId="0" applyNumberFormat="1" applyFont="1" applyFill="1" applyBorder="1" applyAlignment="1" applyProtection="1">
      <alignment vertical="center"/>
    </xf>
    <xf numFmtId="1" fontId="7" fillId="10" borderId="1" xfId="1" applyNumberFormat="1" applyFont="1" applyFill="1" applyBorder="1" applyAlignment="1" applyProtection="1">
      <alignment horizontal="center" vertical="center"/>
    </xf>
    <xf numFmtId="165" fontId="7" fillId="10" borderId="1" xfId="0" applyNumberFormat="1" applyFont="1" applyFill="1" applyBorder="1" applyProtection="1"/>
    <xf numFmtId="0" fontId="10" fillId="0" borderId="0" xfId="0" applyFont="1" applyProtection="1"/>
    <xf numFmtId="165" fontId="0" fillId="0" borderId="0" xfId="0" applyNumberFormat="1" applyProtection="1"/>
    <xf numFmtId="165" fontId="7" fillId="12" borderId="1" xfId="0" applyNumberFormat="1" applyFont="1" applyFill="1" applyBorder="1" applyProtection="1"/>
    <xf numFmtId="165" fontId="17" fillId="0" borderId="13" xfId="0" applyNumberFormat="1" applyFont="1" applyBorder="1" applyAlignment="1" applyProtection="1">
      <alignment horizontal="center"/>
    </xf>
    <xf numFmtId="165" fontId="17" fillId="0" borderId="14" xfId="0" applyNumberFormat="1" applyFont="1" applyBorder="1" applyAlignment="1" applyProtection="1">
      <alignment horizontal="center"/>
    </xf>
    <xf numFmtId="165" fontId="17" fillId="0" borderId="16" xfId="0" applyNumberFormat="1" applyFont="1" applyBorder="1" applyAlignment="1" applyProtection="1">
      <alignment horizontal="center"/>
    </xf>
    <xf numFmtId="0" fontId="0" fillId="0" borderId="13" xfId="0" applyBorder="1" applyProtection="1"/>
    <xf numFmtId="0" fontId="17" fillId="0" borderId="14" xfId="0" applyFont="1" applyBorder="1" applyAlignment="1" applyProtection="1">
      <alignment horizontal="right"/>
    </xf>
    <xf numFmtId="165" fontId="17" fillId="0" borderId="14" xfId="0" applyNumberFormat="1" applyFont="1" applyBorder="1" applyProtection="1"/>
    <xf numFmtId="165" fontId="17" fillId="0" borderId="16" xfId="0" applyNumberFormat="1" applyFont="1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right"/>
    </xf>
    <xf numFmtId="165" fontId="17" fillId="0" borderId="0" xfId="0" applyNumberFormat="1" applyFont="1" applyBorder="1" applyProtection="1"/>
    <xf numFmtId="165" fontId="17" fillId="0" borderId="17" xfId="0" applyNumberFormat="1" applyFont="1" applyBorder="1" applyProtection="1"/>
    <xf numFmtId="165" fontId="17" fillId="0" borderId="19" xfId="0" applyNumberFormat="1" applyFont="1" applyBorder="1" applyAlignment="1" applyProtection="1">
      <alignment horizontal="right"/>
    </xf>
    <xf numFmtId="165" fontId="17" fillId="0" borderId="18" xfId="0" applyNumberFormat="1" applyFont="1" applyBorder="1" applyProtection="1"/>
    <xf numFmtId="165" fontId="17" fillId="0" borderId="5" xfId="0" applyNumberFormat="1" applyFont="1" applyBorder="1" applyProtection="1"/>
    <xf numFmtId="165" fontId="17" fillId="0" borderId="6" xfId="0" applyNumberFormat="1" applyFont="1" applyBorder="1" applyProtection="1"/>
    <xf numFmtId="165" fontId="17" fillId="0" borderId="7" xfId="0" applyNumberFormat="1" applyFont="1" applyBorder="1" applyProtection="1"/>
    <xf numFmtId="165" fontId="17" fillId="0" borderId="8" xfId="0" applyNumberFormat="1" applyFont="1" applyBorder="1" applyAlignment="1" applyProtection="1">
      <alignment horizontal="right"/>
    </xf>
    <xf numFmtId="165" fontId="17" fillId="0" borderId="9" xfId="0" applyNumberFormat="1" applyFont="1" applyBorder="1" applyProtection="1"/>
    <xf numFmtId="10" fontId="0" fillId="0" borderId="0" xfId="2" applyNumberFormat="1" applyFont="1" applyBorder="1" applyAlignment="1" applyProtection="1">
      <alignment horizontal="center"/>
    </xf>
    <xf numFmtId="166" fontId="0" fillId="0" borderId="0" xfId="0" applyNumberFormat="1" applyBorder="1" applyProtection="1"/>
    <xf numFmtId="0" fontId="0" fillId="0" borderId="14" xfId="0" applyBorder="1" applyProtection="1"/>
    <xf numFmtId="0" fontId="12" fillId="0" borderId="14" xfId="0" applyFont="1" applyBorder="1" applyAlignment="1" applyProtection="1">
      <alignment horizontal="center"/>
    </xf>
    <xf numFmtId="0" fontId="0" fillId="0" borderId="15" xfId="0" applyBorder="1" applyProtection="1"/>
    <xf numFmtId="0" fontId="12" fillId="0" borderId="11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12" fillId="0" borderId="10" xfId="0" applyFont="1" applyBorder="1" applyAlignment="1" applyProtection="1">
      <alignment horizontal="right"/>
    </xf>
    <xf numFmtId="166" fontId="12" fillId="0" borderId="12" xfId="0" applyNumberFormat="1" applyFont="1" applyBorder="1" applyProtection="1"/>
    <xf numFmtId="166" fontId="12" fillId="0" borderId="9" xfId="0" applyNumberFormat="1" applyFont="1" applyBorder="1" applyProtection="1"/>
    <xf numFmtId="0" fontId="12" fillId="0" borderId="0" xfId="0" applyFont="1" applyBorder="1" applyAlignment="1" applyProtection="1">
      <alignment horizontal="right"/>
    </xf>
    <xf numFmtId="166" fontId="12" fillId="0" borderId="0" xfId="0" applyNumberFormat="1" applyFont="1" applyBorder="1" applyProtection="1"/>
    <xf numFmtId="166" fontId="12" fillId="0" borderId="17" xfId="0" applyNumberFormat="1" applyFont="1" applyBorder="1" applyProtection="1"/>
    <xf numFmtId="166" fontId="12" fillId="0" borderId="18" xfId="0" applyNumberFormat="1" applyFont="1" applyBorder="1" applyProtection="1"/>
    <xf numFmtId="166" fontId="12" fillId="0" borderId="7" xfId="0" applyNumberFormat="1" applyFont="1" applyBorder="1" applyProtection="1"/>
    <xf numFmtId="0" fontId="0" fillId="0" borderId="17" xfId="0" applyBorder="1" applyProtection="1"/>
    <xf numFmtId="0" fontId="0" fillId="0" borderId="19" xfId="0" applyBorder="1" applyProtection="1"/>
    <xf numFmtId="0" fontId="12" fillId="0" borderId="19" xfId="0" applyFont="1" applyBorder="1" applyAlignment="1" applyProtection="1">
      <alignment horizontal="right"/>
    </xf>
    <xf numFmtId="166" fontId="0" fillId="0" borderId="19" xfId="0" applyNumberFormat="1" applyBorder="1" applyProtection="1"/>
    <xf numFmtId="166" fontId="0" fillId="0" borderId="18" xfId="0" applyNumberFormat="1" applyBorder="1" applyProtection="1"/>
    <xf numFmtId="0" fontId="0" fillId="0" borderId="5" xfId="0" applyBorder="1" applyProtection="1"/>
    <xf numFmtId="44" fontId="0" fillId="0" borderId="0" xfId="3" applyFont="1" applyBorder="1" applyProtection="1"/>
    <xf numFmtId="44" fontId="0" fillId="0" borderId="6" xfId="3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12" fillId="0" borderId="21" xfId="0" applyFont="1" applyBorder="1" applyAlignment="1" applyProtection="1">
      <alignment horizontal="right"/>
    </xf>
    <xf numFmtId="10" fontId="0" fillId="0" borderId="21" xfId="2" applyNumberFormat="1" applyFont="1" applyBorder="1" applyProtection="1"/>
    <xf numFmtId="10" fontId="0" fillId="0" borderId="22" xfId="2" applyNumberFormat="1" applyFont="1" applyBorder="1" applyProtection="1"/>
    <xf numFmtId="10" fontId="0" fillId="0" borderId="0" xfId="0" applyNumberFormat="1" applyBorder="1" applyProtection="1"/>
    <xf numFmtId="0" fontId="12" fillId="0" borderId="8" xfId="0" applyFont="1" applyBorder="1" applyAlignment="1" applyProtection="1">
      <alignment horizontal="right"/>
    </xf>
    <xf numFmtId="10" fontId="0" fillId="0" borderId="8" xfId="2" applyNumberFormat="1" applyFont="1" applyBorder="1" applyProtection="1"/>
    <xf numFmtId="10" fontId="0" fillId="0" borderId="9" xfId="2" applyNumberFormat="1" applyFont="1" applyBorder="1" applyProtection="1"/>
    <xf numFmtId="0" fontId="0" fillId="0" borderId="17" xfId="0" applyBorder="1" applyAlignment="1" applyProtection="1">
      <alignment horizontal="right"/>
    </xf>
    <xf numFmtId="10" fontId="0" fillId="0" borderId="19" xfId="0" applyNumberFormat="1" applyBorder="1" applyProtection="1"/>
    <xf numFmtId="44" fontId="0" fillId="0" borderId="19" xfId="3" applyFont="1" applyBorder="1" applyProtection="1"/>
    <xf numFmtId="10" fontId="0" fillId="0" borderId="18" xfId="2" applyNumberFormat="1" applyFont="1" applyBorder="1" applyProtection="1"/>
    <xf numFmtId="0" fontId="0" fillId="0" borderId="5" xfId="0" applyBorder="1" applyAlignment="1" applyProtection="1">
      <alignment horizontal="right"/>
    </xf>
    <xf numFmtId="10" fontId="0" fillId="0" borderId="6" xfId="2" applyNumberFormat="1" applyFont="1" applyBorder="1" applyProtection="1"/>
    <xf numFmtId="0" fontId="0" fillId="0" borderId="7" xfId="0" applyBorder="1" applyAlignment="1" applyProtection="1">
      <alignment horizontal="right"/>
    </xf>
    <xf numFmtId="10" fontId="0" fillId="0" borderId="8" xfId="0" applyNumberFormat="1" applyBorder="1" applyProtection="1"/>
    <xf numFmtId="44" fontId="0" fillId="0" borderId="8" xfId="3" applyFont="1" applyBorder="1" applyProtection="1"/>
    <xf numFmtId="165" fontId="12" fillId="0" borderId="23" xfId="0" applyNumberFormat="1" applyFont="1" applyBorder="1" applyProtection="1"/>
    <xf numFmtId="0" fontId="12" fillId="4" borderId="24" xfId="0" applyFont="1" applyFill="1" applyBorder="1" applyProtection="1"/>
    <xf numFmtId="165" fontId="0" fillId="13" borderId="24" xfId="0" applyNumberFormat="1" applyFill="1" applyBorder="1" applyProtection="1"/>
    <xf numFmtId="0" fontId="12" fillId="4" borderId="26" xfId="0" applyFont="1" applyFill="1" applyBorder="1" applyProtection="1"/>
    <xf numFmtId="0" fontId="12" fillId="4" borderId="27" xfId="0" applyFont="1" applyFill="1" applyBorder="1" applyProtection="1"/>
    <xf numFmtId="165" fontId="0" fillId="13" borderId="27" xfId="0" applyNumberFormat="1" applyFill="1" applyBorder="1" applyProtection="1"/>
    <xf numFmtId="165" fontId="12" fillId="4" borderId="4" xfId="0" applyNumberFormat="1" applyFont="1" applyFill="1" applyBorder="1" applyProtection="1"/>
    <xf numFmtId="0" fontId="12" fillId="0" borderId="24" xfId="0" applyFont="1" applyBorder="1" applyProtection="1"/>
    <xf numFmtId="0" fontId="12" fillId="0" borderId="27" xfId="0" applyFont="1" applyBorder="1" applyProtection="1"/>
    <xf numFmtId="165" fontId="12" fillId="0" borderId="4" xfId="0" applyNumberFormat="1" applyFont="1" applyBorder="1" applyAlignment="1" applyProtection="1">
      <alignment horizontal="center"/>
    </xf>
    <xf numFmtId="0" fontId="12" fillId="14" borderId="24" xfId="0" applyFont="1" applyFill="1" applyBorder="1" applyProtection="1"/>
    <xf numFmtId="165" fontId="0" fillId="14" borderId="24" xfId="0" applyNumberFormat="1" applyFill="1" applyBorder="1" applyProtection="1"/>
    <xf numFmtId="165" fontId="0" fillId="14" borderId="25" xfId="0" applyNumberFormat="1" applyFill="1" applyBorder="1" applyProtection="1"/>
    <xf numFmtId="165" fontId="0" fillId="14" borderId="26" xfId="0" applyNumberFormat="1" applyFill="1" applyBorder="1" applyProtection="1"/>
    <xf numFmtId="0" fontId="12" fillId="14" borderId="27" xfId="0" applyFont="1" applyFill="1" applyBorder="1" applyProtection="1"/>
    <xf numFmtId="165" fontId="0" fillId="14" borderId="27" xfId="0" applyNumberFormat="1" applyFill="1" applyBorder="1" applyProtection="1"/>
    <xf numFmtId="165" fontId="0" fillId="14" borderId="28" xfId="0" applyNumberFormat="1" applyFill="1" applyBorder="1" applyProtection="1"/>
    <xf numFmtId="165" fontId="0" fillId="14" borderId="29" xfId="0" applyNumberFormat="1" applyFill="1" applyBorder="1" applyProtection="1"/>
    <xf numFmtId="165" fontId="0" fillId="13" borderId="0" xfId="0" applyNumberFormat="1" applyFill="1" applyProtection="1"/>
    <xf numFmtId="0" fontId="12" fillId="13" borderId="4" xfId="0" applyFont="1" applyFill="1" applyBorder="1" applyProtection="1"/>
    <xf numFmtId="165" fontId="0" fillId="0" borderId="0" xfId="3" applyNumberFormat="1" applyFont="1" applyProtection="1"/>
    <xf numFmtId="44" fontId="0" fillId="0" borderId="0" xfId="0" applyNumberFormat="1" applyProtection="1"/>
    <xf numFmtId="44" fontId="0" fillId="13" borderId="0" xfId="0" applyNumberFormat="1" applyFill="1" applyProtection="1"/>
    <xf numFmtId="0" fontId="16" fillId="0" borderId="0" xfId="0" applyFont="1" applyFill="1" applyProtection="1"/>
    <xf numFmtId="0" fontId="14" fillId="5" borderId="1" xfId="0" applyFont="1" applyFill="1" applyBorder="1" applyAlignment="1" applyProtection="1">
      <alignment horizontal="center" wrapText="1"/>
    </xf>
    <xf numFmtId="0" fontId="14" fillId="5" borderId="1" xfId="0" applyFont="1" applyFill="1" applyBorder="1" applyProtection="1"/>
    <xf numFmtId="3" fontId="9" fillId="6" borderId="3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Protection="1"/>
    <xf numFmtId="0" fontId="4" fillId="0" borderId="1" xfId="0" applyFont="1" applyBorder="1" applyProtection="1"/>
    <xf numFmtId="0" fontId="15" fillId="11" borderId="0" xfId="0" applyFont="1" applyFill="1" applyProtection="1"/>
    <xf numFmtId="0" fontId="21" fillId="11" borderId="0" xfId="0" applyFont="1" applyFill="1" applyProtection="1"/>
    <xf numFmtId="0" fontId="0" fillId="11" borderId="0" xfId="0" applyFill="1" applyProtection="1"/>
    <xf numFmtId="0" fontId="12" fillId="0" borderId="14" xfId="0" applyFont="1" applyBorder="1" applyProtection="1"/>
    <xf numFmtId="0" fontId="12" fillId="0" borderId="14" xfId="0" applyFont="1" applyBorder="1" applyAlignment="1" applyProtection="1">
      <alignment horizontal="right"/>
    </xf>
    <xf numFmtId="165" fontId="12" fillId="0" borderId="14" xfId="0" applyNumberFormat="1" applyFont="1" applyBorder="1" applyProtection="1"/>
    <xf numFmtId="165" fontId="12" fillId="0" borderId="16" xfId="0" applyNumberFormat="1" applyFont="1" applyBorder="1" applyProtection="1"/>
    <xf numFmtId="0" fontId="2" fillId="11" borderId="0" xfId="0" applyFont="1" applyFill="1" applyProtection="1"/>
    <xf numFmtId="0" fontId="7" fillId="3" borderId="1" xfId="0" applyFont="1" applyFill="1" applyBorder="1" applyProtection="1"/>
    <xf numFmtId="0" fontId="5" fillId="0" borderId="1" xfId="0" applyFont="1" applyBorder="1" applyAlignment="1" applyProtection="1">
      <alignment vertical="center"/>
    </xf>
    <xf numFmtId="0" fontId="4" fillId="3" borderId="1" xfId="0" applyFont="1" applyFill="1" applyBorder="1" applyProtection="1"/>
    <xf numFmtId="0" fontId="4" fillId="0" borderId="1" xfId="0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0" fontId="18" fillId="0" borderId="0" xfId="0" applyFont="1" applyProtection="1"/>
    <xf numFmtId="0" fontId="20" fillId="4" borderId="1" xfId="0" applyFont="1" applyFill="1" applyBorder="1" applyAlignment="1" applyProtection="1">
      <alignment vertical="center" wrapText="1"/>
    </xf>
    <xf numFmtId="0" fontId="20" fillId="4" borderId="1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Protection="1"/>
    <xf numFmtId="10" fontId="0" fillId="0" borderId="0" xfId="2" applyNumberFormat="1" applyFont="1" applyFill="1" applyProtection="1"/>
    <xf numFmtId="0" fontId="0" fillId="0" borderId="0" xfId="0" applyFill="1" applyProtection="1"/>
    <xf numFmtId="165" fontId="9" fillId="0" borderId="1" xfId="0" applyNumberFormat="1" applyFont="1" applyFill="1" applyBorder="1" applyProtection="1"/>
    <xf numFmtId="0" fontId="12" fillId="0" borderId="13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 wrapText="1"/>
    </xf>
    <xf numFmtId="0" fontId="12" fillId="0" borderId="31" xfId="0" applyFont="1" applyBorder="1" applyAlignment="1" applyProtection="1">
      <alignment horizontal="center" wrapText="1"/>
    </xf>
    <xf numFmtId="0" fontId="12" fillId="14" borderId="30" xfId="0" applyFont="1" applyFill="1" applyBorder="1" applyAlignment="1" applyProtection="1">
      <alignment horizontal="center" vertical="center" wrapText="1"/>
    </xf>
    <xf numFmtId="0" fontId="12" fillId="14" borderId="31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14" borderId="30" xfId="0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1" fontId="7" fillId="7" borderId="32" xfId="1" applyNumberFormat="1" applyFont="1" applyFill="1" applyBorder="1" applyAlignment="1">
      <alignment horizontal="center" vertical="center"/>
    </xf>
    <xf numFmtId="165" fontId="7" fillId="9" borderId="3" xfId="0" applyNumberFormat="1" applyFont="1" applyFill="1" applyBorder="1"/>
    <xf numFmtId="165" fontId="7" fillId="9" borderId="33" xfId="0" applyNumberFormat="1" applyFont="1" applyFill="1" applyBorder="1"/>
    <xf numFmtId="165" fontId="7" fillId="9" borderId="2" xfId="0" applyNumberFormat="1" applyFont="1" applyFill="1" applyBorder="1"/>
    <xf numFmtId="165" fontId="7" fillId="9" borderId="23" xfId="0" applyNumberFormat="1" applyFont="1" applyFill="1" applyBorder="1"/>
    <xf numFmtId="165" fontId="7" fillId="9" borderId="11" xfId="0" applyNumberFormat="1" applyFont="1" applyFill="1" applyBorder="1"/>
    <xf numFmtId="165" fontId="7" fillId="9" borderId="34" xfId="0" applyNumberFormat="1" applyFont="1" applyFill="1" applyBorder="1"/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srtImg" descr="https://www.explore.ms/images/sort_blank.gif">
          <a:extLst>
            <a:ext uri="{FF2B5EF4-FFF2-40B4-BE49-F238E27FC236}">
              <a16:creationId xmlns:a16="http://schemas.microsoft.com/office/drawing/2014/main" id="{EEC1D461-A590-4415-BC38-AB21E3D4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srtImg" descr="https://www.explore.ms/images/sort_blank.gif">
          <a:extLst>
            <a:ext uri="{FF2B5EF4-FFF2-40B4-BE49-F238E27FC236}">
              <a16:creationId xmlns:a16="http://schemas.microsoft.com/office/drawing/2014/main" id="{283E29BC-59FB-4CC1-B94C-174E24B9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srtImg" descr="https://www.explore.ms/images/sort_blank.gif">
          <a:extLst>
            <a:ext uri="{FF2B5EF4-FFF2-40B4-BE49-F238E27FC236}">
              <a16:creationId xmlns:a16="http://schemas.microsoft.com/office/drawing/2014/main" id="{EE9C8FAD-A05E-456B-9CF4-BE849EAF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srtImg" descr="https://www.explore.ms/images/sort_blank.gif">
          <a:extLst>
            <a:ext uri="{FF2B5EF4-FFF2-40B4-BE49-F238E27FC236}">
              <a16:creationId xmlns:a16="http://schemas.microsoft.com/office/drawing/2014/main" id="{1662A14A-58D1-4CB9-9DE9-94195C92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srtImg" descr="https://www.explore.ms/images/sort_blank.gif">
          <a:extLst>
            <a:ext uri="{FF2B5EF4-FFF2-40B4-BE49-F238E27FC236}">
              <a16:creationId xmlns:a16="http://schemas.microsoft.com/office/drawing/2014/main" id="{531F02B7-61E8-4D90-8859-0745374F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" name="srtImg" descr="https://www.explore.ms/images/sort_blank.gif">
          <a:extLst>
            <a:ext uri="{FF2B5EF4-FFF2-40B4-BE49-F238E27FC236}">
              <a16:creationId xmlns:a16="http://schemas.microsoft.com/office/drawing/2014/main" id="{B4474C51-7E51-4E16-B82B-F6179199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srtImg" descr="https://www.explore.ms/images/sort_blank.gif">
          <a:extLst>
            <a:ext uri="{FF2B5EF4-FFF2-40B4-BE49-F238E27FC236}">
              <a16:creationId xmlns:a16="http://schemas.microsoft.com/office/drawing/2014/main" id="{6F169BCF-E648-4989-9365-F9329B2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srtImg" descr="https://www.explore.ms/images/sort_blank.gif">
          <a:extLst>
            <a:ext uri="{FF2B5EF4-FFF2-40B4-BE49-F238E27FC236}">
              <a16:creationId xmlns:a16="http://schemas.microsoft.com/office/drawing/2014/main" id="{372F35BB-0258-40BC-96D9-C50DC839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srtImg" descr="https://www.explore.ms/images/sort_blank.gif">
          <a:extLst>
            <a:ext uri="{FF2B5EF4-FFF2-40B4-BE49-F238E27FC236}">
              <a16:creationId xmlns:a16="http://schemas.microsoft.com/office/drawing/2014/main" id="{57705419-FA5A-491A-9E41-B691B623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srtImg" descr="https://www.explore.ms/images/sort_blank.gif">
          <a:extLst>
            <a:ext uri="{FF2B5EF4-FFF2-40B4-BE49-F238E27FC236}">
              <a16:creationId xmlns:a16="http://schemas.microsoft.com/office/drawing/2014/main" id="{78273B61-BD3F-4071-B2FC-7275A245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" name="srtImg" descr="https://www.explore.ms/images/sort_blank.gif">
          <a:extLst>
            <a:ext uri="{FF2B5EF4-FFF2-40B4-BE49-F238E27FC236}">
              <a16:creationId xmlns:a16="http://schemas.microsoft.com/office/drawing/2014/main" id="{6D49357A-FC11-4BE8-AAE0-E0FA1D1E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3" name="srtImg" descr="https://www.explore.ms/images/sort_blank.gif">
          <a:extLst>
            <a:ext uri="{FF2B5EF4-FFF2-40B4-BE49-F238E27FC236}">
              <a16:creationId xmlns:a16="http://schemas.microsoft.com/office/drawing/2014/main" id="{E1295D0B-0872-4914-8E33-7FAC35C1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0</xdr:row>
      <xdr:rowOff>0</xdr:rowOff>
    </xdr:from>
    <xdr:ext cx="9525" cy="9525"/>
    <xdr:pic>
      <xdr:nvPicPr>
        <xdr:cNvPr id="14" name="srtImg" descr="https://www.explore.ms/images/sort_blank.gif">
          <a:extLst>
            <a:ext uri="{FF2B5EF4-FFF2-40B4-BE49-F238E27FC236}">
              <a16:creationId xmlns:a16="http://schemas.microsoft.com/office/drawing/2014/main" id="{035CE166-B57C-4CF1-872A-13D8C3DE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5" name="srtImg" descr="https://www.explore.ms/images/sort_blank.gif">
          <a:extLst>
            <a:ext uri="{FF2B5EF4-FFF2-40B4-BE49-F238E27FC236}">
              <a16:creationId xmlns:a16="http://schemas.microsoft.com/office/drawing/2014/main" id="{90985E56-D582-4D76-B05C-2B1F5C8B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6" name="srtImg" descr="https://www.explore.ms/images/sort_blank.gif">
          <a:extLst>
            <a:ext uri="{FF2B5EF4-FFF2-40B4-BE49-F238E27FC236}">
              <a16:creationId xmlns:a16="http://schemas.microsoft.com/office/drawing/2014/main" id="{D984AFCA-7479-418D-990E-03D8A294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7" name="srtImg" descr="https://www.explore.ms/images/sort_blank.gif">
          <a:extLst>
            <a:ext uri="{FF2B5EF4-FFF2-40B4-BE49-F238E27FC236}">
              <a16:creationId xmlns:a16="http://schemas.microsoft.com/office/drawing/2014/main" id="{BA8BF89B-E49B-4690-85A7-99FF59B9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8" name="srtImg" descr="https://www.explore.ms/images/sort_blank.gif">
          <a:extLst>
            <a:ext uri="{FF2B5EF4-FFF2-40B4-BE49-F238E27FC236}">
              <a16:creationId xmlns:a16="http://schemas.microsoft.com/office/drawing/2014/main" id="{8EC18430-759D-4867-8B41-E2EB635B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9" name="srtImg" descr="https://www.explore.ms/images/sort_blank.gif">
          <a:extLst>
            <a:ext uri="{FF2B5EF4-FFF2-40B4-BE49-F238E27FC236}">
              <a16:creationId xmlns:a16="http://schemas.microsoft.com/office/drawing/2014/main" id="{A88E5A80-9F8B-4874-92A1-AC8F513F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srtImg" descr="https://www.explore.ms/images/sort_blank.gif">
          <a:extLst>
            <a:ext uri="{FF2B5EF4-FFF2-40B4-BE49-F238E27FC236}">
              <a16:creationId xmlns:a16="http://schemas.microsoft.com/office/drawing/2014/main" id="{4CC27F68-2C7C-4D57-83CA-7BD275A1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srtImg" descr="https://www.explore.ms/images/sort_blank.gif">
          <a:extLst>
            <a:ext uri="{FF2B5EF4-FFF2-40B4-BE49-F238E27FC236}">
              <a16:creationId xmlns:a16="http://schemas.microsoft.com/office/drawing/2014/main" id="{3E8DAD44-D697-46F1-82E0-C80BB68F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srtImg" descr="https://www.explore.ms/images/sort_blank.gif">
          <a:extLst>
            <a:ext uri="{FF2B5EF4-FFF2-40B4-BE49-F238E27FC236}">
              <a16:creationId xmlns:a16="http://schemas.microsoft.com/office/drawing/2014/main" id="{DD7A8148-2DED-4735-8232-8B6A93C4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srtImg" descr="https://www.explore.ms/images/sort_blank.gif">
          <a:extLst>
            <a:ext uri="{FF2B5EF4-FFF2-40B4-BE49-F238E27FC236}">
              <a16:creationId xmlns:a16="http://schemas.microsoft.com/office/drawing/2014/main" id="{28BBAD58-8F84-4CC3-8357-9B3647EE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" name="srtImg" descr="https://www.explore.ms/images/sort_blank.gif">
          <a:extLst>
            <a:ext uri="{FF2B5EF4-FFF2-40B4-BE49-F238E27FC236}">
              <a16:creationId xmlns:a16="http://schemas.microsoft.com/office/drawing/2014/main" id="{DDD826FF-C2A7-4066-8FEC-62D2DC86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25" name="srtImg" descr="https://www.explore.ms/images/sort_blank.gif">
          <a:extLst>
            <a:ext uri="{FF2B5EF4-FFF2-40B4-BE49-F238E27FC236}">
              <a16:creationId xmlns:a16="http://schemas.microsoft.com/office/drawing/2014/main" id="{3A1E8402-10F3-46DC-A88A-DF286914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srtImg" descr="https://www.explore.ms/images/sort_blank.gif">
          <a:extLst>
            <a:ext uri="{FF2B5EF4-FFF2-40B4-BE49-F238E27FC236}">
              <a16:creationId xmlns:a16="http://schemas.microsoft.com/office/drawing/2014/main" id="{A953E981-573A-4C0F-A8BA-9B3E2EEA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srtImg" descr="https://www.explore.ms/images/sort_blank.gif">
          <a:extLst>
            <a:ext uri="{FF2B5EF4-FFF2-40B4-BE49-F238E27FC236}">
              <a16:creationId xmlns:a16="http://schemas.microsoft.com/office/drawing/2014/main" id="{FF5B84DC-AC43-462F-A622-FFEF440E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srtImg" descr="https://www.explore.ms/images/sort_blank.gif">
          <a:extLst>
            <a:ext uri="{FF2B5EF4-FFF2-40B4-BE49-F238E27FC236}">
              <a16:creationId xmlns:a16="http://schemas.microsoft.com/office/drawing/2014/main" id="{092DBEA9-5834-4EC0-B1DF-EF3C316B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srtImg" descr="https://www.explore.ms/images/sort_blank.gif">
          <a:extLst>
            <a:ext uri="{FF2B5EF4-FFF2-40B4-BE49-F238E27FC236}">
              <a16:creationId xmlns:a16="http://schemas.microsoft.com/office/drawing/2014/main" id="{F4F32C3E-2522-4A60-9A11-F43E4760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" name="srtImg" descr="https://www.explore.ms/images/sort_blank.gif">
          <a:extLst>
            <a:ext uri="{FF2B5EF4-FFF2-40B4-BE49-F238E27FC236}">
              <a16:creationId xmlns:a16="http://schemas.microsoft.com/office/drawing/2014/main" id="{2F6DCFD8-C22B-4299-99E3-4E80D832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31" name="srtImg" descr="https://www.explore.ms/images/sort_blank.gif">
          <a:extLst>
            <a:ext uri="{FF2B5EF4-FFF2-40B4-BE49-F238E27FC236}">
              <a16:creationId xmlns:a16="http://schemas.microsoft.com/office/drawing/2014/main" id="{8A5A248A-FB01-4670-B1E1-B2198CBB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srtImg" descr="https://www.explore.ms/images/sort_blank.gif">
          <a:extLst>
            <a:ext uri="{FF2B5EF4-FFF2-40B4-BE49-F238E27FC236}">
              <a16:creationId xmlns:a16="http://schemas.microsoft.com/office/drawing/2014/main" id="{F8BCC14B-0639-47BE-936B-5D7444AB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srtImg" descr="https://www.explore.ms/images/sort_blank.gif">
          <a:extLst>
            <a:ext uri="{FF2B5EF4-FFF2-40B4-BE49-F238E27FC236}">
              <a16:creationId xmlns:a16="http://schemas.microsoft.com/office/drawing/2014/main" id="{C0D2878C-8BAD-4B25-9C66-E1CED2F7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srtImg" descr="https://www.explore.ms/images/sort_blank.gif">
          <a:extLst>
            <a:ext uri="{FF2B5EF4-FFF2-40B4-BE49-F238E27FC236}">
              <a16:creationId xmlns:a16="http://schemas.microsoft.com/office/drawing/2014/main" id="{6D692AAB-7199-46DB-8E19-78F4DD3E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srtImg" descr="https://www.explore.ms/images/sort_blank.gif">
          <a:extLst>
            <a:ext uri="{FF2B5EF4-FFF2-40B4-BE49-F238E27FC236}">
              <a16:creationId xmlns:a16="http://schemas.microsoft.com/office/drawing/2014/main" id="{3EF5ABC3-1E4E-4B5F-B040-6A34D86E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srtImg" descr="https://www.explore.ms/images/sort_blank.gif">
          <a:extLst>
            <a:ext uri="{FF2B5EF4-FFF2-40B4-BE49-F238E27FC236}">
              <a16:creationId xmlns:a16="http://schemas.microsoft.com/office/drawing/2014/main" id="{E38BF7D0-FDE2-43B4-AA65-53FE3BA9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srtImg" descr="https://www.explore.ms/images/sort_blank.gif">
          <a:extLst>
            <a:ext uri="{FF2B5EF4-FFF2-40B4-BE49-F238E27FC236}">
              <a16:creationId xmlns:a16="http://schemas.microsoft.com/office/drawing/2014/main" id="{ED1C67C7-E4AF-4562-A9A8-E70847C6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srtImg" descr="https://www.explore.ms/images/sort_blank.gif">
          <a:extLst>
            <a:ext uri="{FF2B5EF4-FFF2-40B4-BE49-F238E27FC236}">
              <a16:creationId xmlns:a16="http://schemas.microsoft.com/office/drawing/2014/main" id="{7DD55A93-05DB-4EDE-941F-0D30E1AB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srtImg" descr="https://www.explore.ms/images/sort_blank.gif">
          <a:extLst>
            <a:ext uri="{FF2B5EF4-FFF2-40B4-BE49-F238E27FC236}">
              <a16:creationId xmlns:a16="http://schemas.microsoft.com/office/drawing/2014/main" id="{10AF6CFE-98D1-464E-8144-09E7D0DA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9525" cy="9525"/>
    <xdr:pic>
      <xdr:nvPicPr>
        <xdr:cNvPr id="40" name="srtImg" descr="https://www.explore.ms/images/sort_blank.gif">
          <a:extLst>
            <a:ext uri="{FF2B5EF4-FFF2-40B4-BE49-F238E27FC236}">
              <a16:creationId xmlns:a16="http://schemas.microsoft.com/office/drawing/2014/main" id="{E77D03C1-6686-46A7-9E62-0E97E587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41" name="srtImg" descr="https://www.explore.ms/images/sort_blank.gif">
          <a:extLst>
            <a:ext uri="{FF2B5EF4-FFF2-40B4-BE49-F238E27FC236}">
              <a16:creationId xmlns:a16="http://schemas.microsoft.com/office/drawing/2014/main" id="{96F608DF-2BEB-4780-B858-26B2F3F0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42" name="srtImg" descr="https://www.explore.ms/images/sort_blank.gif">
          <a:extLst>
            <a:ext uri="{FF2B5EF4-FFF2-40B4-BE49-F238E27FC236}">
              <a16:creationId xmlns:a16="http://schemas.microsoft.com/office/drawing/2014/main" id="{69DB5650-A498-4DC2-8F18-621A4C6A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43" name="srtImg" descr="https://www.explore.ms/images/sort_blank.gif">
          <a:extLst>
            <a:ext uri="{FF2B5EF4-FFF2-40B4-BE49-F238E27FC236}">
              <a16:creationId xmlns:a16="http://schemas.microsoft.com/office/drawing/2014/main" id="{2F3DEDF2-CC61-4163-BF47-E76E4B22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4" name="srtImg" descr="https://www.explore.ms/images/sort_blank.gif">
          <a:extLst>
            <a:ext uri="{FF2B5EF4-FFF2-40B4-BE49-F238E27FC236}">
              <a16:creationId xmlns:a16="http://schemas.microsoft.com/office/drawing/2014/main" id="{E79BC19D-D322-4EB9-B981-4AC2DD6E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5" name="srtImg" descr="https://www.explore.ms/images/sort_blank.gif">
          <a:extLst>
            <a:ext uri="{FF2B5EF4-FFF2-40B4-BE49-F238E27FC236}">
              <a16:creationId xmlns:a16="http://schemas.microsoft.com/office/drawing/2014/main" id="{9E543D96-57A5-4E11-B1B1-9CECBE57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6" name="srtImg" descr="https://www.explore.ms/images/sort_blank.gif">
          <a:extLst>
            <a:ext uri="{FF2B5EF4-FFF2-40B4-BE49-F238E27FC236}">
              <a16:creationId xmlns:a16="http://schemas.microsoft.com/office/drawing/2014/main" id="{62EF3950-0E25-4E41-8CF1-5B62CB92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7" name="srtImg" descr="https://www.explore.ms/images/sort_blank.gif">
          <a:extLst>
            <a:ext uri="{FF2B5EF4-FFF2-40B4-BE49-F238E27FC236}">
              <a16:creationId xmlns:a16="http://schemas.microsoft.com/office/drawing/2014/main" id="{00985F04-ACD6-4950-8BE4-8CB6C223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8" name="srtImg" descr="https://www.explore.ms/images/sort_blank.gif">
          <a:extLst>
            <a:ext uri="{FF2B5EF4-FFF2-40B4-BE49-F238E27FC236}">
              <a16:creationId xmlns:a16="http://schemas.microsoft.com/office/drawing/2014/main" id="{FD66CA37-296F-4C9B-959D-CCC46C2C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9" name="srtImg" descr="https://www.explore.ms/images/sort_blank.gif">
          <a:extLst>
            <a:ext uri="{FF2B5EF4-FFF2-40B4-BE49-F238E27FC236}">
              <a16:creationId xmlns:a16="http://schemas.microsoft.com/office/drawing/2014/main" id="{C85B9B0E-7076-4991-95AB-64CB7405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50" name="srtImg" descr="https://www.explore.ms/images/sort_blank.gif">
          <a:extLst>
            <a:ext uri="{FF2B5EF4-FFF2-40B4-BE49-F238E27FC236}">
              <a16:creationId xmlns:a16="http://schemas.microsoft.com/office/drawing/2014/main" id="{7A01C5C2-3875-463F-8B45-EE828B3A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51" name="srtImg" descr="https://www.explore.ms/images/sort_blank.gif">
          <a:extLst>
            <a:ext uri="{FF2B5EF4-FFF2-40B4-BE49-F238E27FC236}">
              <a16:creationId xmlns:a16="http://schemas.microsoft.com/office/drawing/2014/main" id="{672D61C7-E990-4E57-813D-561FECBE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43</xdr:row>
      <xdr:rowOff>0</xdr:rowOff>
    </xdr:from>
    <xdr:ext cx="9525" cy="9525"/>
    <xdr:pic>
      <xdr:nvPicPr>
        <xdr:cNvPr id="52" name="srtImg" descr="https://www.explore.ms/images/sort_blank.gif">
          <a:extLst>
            <a:ext uri="{FF2B5EF4-FFF2-40B4-BE49-F238E27FC236}">
              <a16:creationId xmlns:a16="http://schemas.microsoft.com/office/drawing/2014/main" id="{11819572-AC4D-4B01-9086-1B3DBD8E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774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43</xdr:row>
      <xdr:rowOff>0</xdr:rowOff>
    </xdr:from>
    <xdr:ext cx="9525" cy="9525"/>
    <xdr:pic>
      <xdr:nvPicPr>
        <xdr:cNvPr id="53" name="srtImg" descr="https://www.explore.ms/images/sort_blank.gif">
          <a:extLst>
            <a:ext uri="{FF2B5EF4-FFF2-40B4-BE49-F238E27FC236}">
              <a16:creationId xmlns:a16="http://schemas.microsoft.com/office/drawing/2014/main" id="{062775A6-3C03-4F06-8986-1734C21D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774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44</xdr:row>
      <xdr:rowOff>0</xdr:rowOff>
    </xdr:from>
    <xdr:ext cx="9525" cy="9525"/>
    <xdr:pic>
      <xdr:nvPicPr>
        <xdr:cNvPr id="54" name="srtImg" descr="https://www.explore.ms/images/sort_blank.gif">
          <a:extLst>
            <a:ext uri="{FF2B5EF4-FFF2-40B4-BE49-F238E27FC236}">
              <a16:creationId xmlns:a16="http://schemas.microsoft.com/office/drawing/2014/main" id="{E20384EA-1542-4334-AD2D-33E1AC6E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44</xdr:row>
      <xdr:rowOff>0</xdr:rowOff>
    </xdr:from>
    <xdr:ext cx="9525" cy="9525"/>
    <xdr:pic>
      <xdr:nvPicPr>
        <xdr:cNvPr id="55" name="srtImg" descr="https://www.explore.ms/images/sort_blank.gif">
          <a:extLst>
            <a:ext uri="{FF2B5EF4-FFF2-40B4-BE49-F238E27FC236}">
              <a16:creationId xmlns:a16="http://schemas.microsoft.com/office/drawing/2014/main" id="{878197F3-F355-4485-B467-9096BD2C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" name="srtImg" descr="https://www.explore.ms/images/sort_blank.gif">
          <a:extLst>
            <a:ext uri="{FF2B5EF4-FFF2-40B4-BE49-F238E27FC236}">
              <a16:creationId xmlns:a16="http://schemas.microsoft.com/office/drawing/2014/main" id="{FAC2210F-2F45-4358-8D76-F9A91ED7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57" name="srtImg" descr="https://www.explore.ms/images/sort_blank.gif">
          <a:extLst>
            <a:ext uri="{FF2B5EF4-FFF2-40B4-BE49-F238E27FC236}">
              <a16:creationId xmlns:a16="http://schemas.microsoft.com/office/drawing/2014/main" id="{3A7370FC-1507-4C16-826F-732821E1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58" name="srtImg" descr="https://www.explore.ms/images/sort_blank.gif">
          <a:extLst>
            <a:ext uri="{FF2B5EF4-FFF2-40B4-BE49-F238E27FC236}">
              <a16:creationId xmlns:a16="http://schemas.microsoft.com/office/drawing/2014/main" id="{3D8B47F2-1E81-495F-AFCF-99AC8246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59" name="srtImg" descr="https://www.explore.ms/images/sort_blank.gif">
          <a:extLst>
            <a:ext uri="{FF2B5EF4-FFF2-40B4-BE49-F238E27FC236}">
              <a16:creationId xmlns:a16="http://schemas.microsoft.com/office/drawing/2014/main" id="{284FC1F7-C03B-48D2-9454-CD4A19D4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60" name="srtImg" descr="https://www.explore.ms/images/sort_blank.gif">
          <a:extLst>
            <a:ext uri="{FF2B5EF4-FFF2-40B4-BE49-F238E27FC236}">
              <a16:creationId xmlns:a16="http://schemas.microsoft.com/office/drawing/2014/main" id="{0D773095-3AF5-43BC-B11C-7FC9DE03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61" name="srtImg" descr="https://www.explore.ms/images/sort_blank.gif">
          <a:extLst>
            <a:ext uri="{FF2B5EF4-FFF2-40B4-BE49-F238E27FC236}">
              <a16:creationId xmlns:a16="http://schemas.microsoft.com/office/drawing/2014/main" id="{88EC1D9A-6D6C-4F54-8CEA-F94B215E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62" name="srtImg" descr="https://www.explore.ms/images/sort_blank.gif">
          <a:extLst>
            <a:ext uri="{FF2B5EF4-FFF2-40B4-BE49-F238E27FC236}">
              <a16:creationId xmlns:a16="http://schemas.microsoft.com/office/drawing/2014/main" id="{687B7FF3-BD36-443E-80E3-F21B9A15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63" name="srtImg" descr="https://www.explore.ms/images/sort_blank.gif">
          <a:extLst>
            <a:ext uri="{FF2B5EF4-FFF2-40B4-BE49-F238E27FC236}">
              <a16:creationId xmlns:a16="http://schemas.microsoft.com/office/drawing/2014/main" id="{EF3E09B0-6D7B-41CC-92B3-6CAF49CE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64" name="srtImg" descr="https://www.explore.ms/images/sort_blank.gif">
          <a:extLst>
            <a:ext uri="{FF2B5EF4-FFF2-40B4-BE49-F238E27FC236}">
              <a16:creationId xmlns:a16="http://schemas.microsoft.com/office/drawing/2014/main" id="{E28BCDB9-103D-4A82-88A4-DC408ABF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65" name="srtImg" descr="https://www.explore.ms/images/sort_blank.gif">
          <a:extLst>
            <a:ext uri="{FF2B5EF4-FFF2-40B4-BE49-F238E27FC236}">
              <a16:creationId xmlns:a16="http://schemas.microsoft.com/office/drawing/2014/main" id="{B8D46C1A-6A24-46B5-AF00-950A1CD4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66" name="srtImg" descr="https://www.explore.ms/images/sort_blank.gif">
          <a:extLst>
            <a:ext uri="{FF2B5EF4-FFF2-40B4-BE49-F238E27FC236}">
              <a16:creationId xmlns:a16="http://schemas.microsoft.com/office/drawing/2014/main" id="{F6060C5C-86D0-4DBD-8B02-8EF58C27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67" name="srtImg" descr="https://www.explore.ms/images/sort_blank.gif">
          <a:extLst>
            <a:ext uri="{FF2B5EF4-FFF2-40B4-BE49-F238E27FC236}">
              <a16:creationId xmlns:a16="http://schemas.microsoft.com/office/drawing/2014/main" id="{2D1C42C8-611B-4E87-B2B1-C34A856A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68" name="srtImg" descr="https://www.explore.ms/images/sort_blank.gif">
          <a:extLst>
            <a:ext uri="{FF2B5EF4-FFF2-40B4-BE49-F238E27FC236}">
              <a16:creationId xmlns:a16="http://schemas.microsoft.com/office/drawing/2014/main" id="{1BE173BB-DC4D-439D-A77B-1390AEEB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69" name="srtImg" descr="https://www.explore.ms/images/sort_blank.gif">
          <a:extLst>
            <a:ext uri="{FF2B5EF4-FFF2-40B4-BE49-F238E27FC236}">
              <a16:creationId xmlns:a16="http://schemas.microsoft.com/office/drawing/2014/main" id="{D8C861DD-864D-4C00-9288-2C14559E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70" name="srtImg" descr="https://www.explore.ms/images/sort_blank.gif">
          <a:extLst>
            <a:ext uri="{FF2B5EF4-FFF2-40B4-BE49-F238E27FC236}">
              <a16:creationId xmlns:a16="http://schemas.microsoft.com/office/drawing/2014/main" id="{365D879B-D944-4A21-9A78-3D937AD9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71" name="srtImg" descr="https://www.explore.ms/images/sort_blank.gif">
          <a:extLst>
            <a:ext uri="{FF2B5EF4-FFF2-40B4-BE49-F238E27FC236}">
              <a16:creationId xmlns:a16="http://schemas.microsoft.com/office/drawing/2014/main" id="{24EA6C2E-945D-4396-A633-6B775737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72" name="srtImg" descr="https://www.explore.ms/images/sort_blank.gif">
          <a:extLst>
            <a:ext uri="{FF2B5EF4-FFF2-40B4-BE49-F238E27FC236}">
              <a16:creationId xmlns:a16="http://schemas.microsoft.com/office/drawing/2014/main" id="{09AC7145-F285-4005-9F33-86A8F0C8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73" name="srtImg" descr="https://www.explore.ms/images/sort_blank.gif">
          <a:extLst>
            <a:ext uri="{FF2B5EF4-FFF2-40B4-BE49-F238E27FC236}">
              <a16:creationId xmlns:a16="http://schemas.microsoft.com/office/drawing/2014/main" id="{22C1DE4F-FEA1-4046-AB85-BAD6E7CE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74" name="srtImg" descr="https://www.explore.ms/images/sort_blank.gif">
          <a:extLst>
            <a:ext uri="{FF2B5EF4-FFF2-40B4-BE49-F238E27FC236}">
              <a16:creationId xmlns:a16="http://schemas.microsoft.com/office/drawing/2014/main" id="{157CFD48-34D2-496D-8F25-225AF347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75" name="srtImg" descr="https://www.explore.ms/images/sort_blank.gif">
          <a:extLst>
            <a:ext uri="{FF2B5EF4-FFF2-40B4-BE49-F238E27FC236}">
              <a16:creationId xmlns:a16="http://schemas.microsoft.com/office/drawing/2014/main" id="{87DA4387-D1C4-4024-8CB7-A851AE66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76" name="srtImg" descr="https://www.explore.ms/images/sort_blank.gif">
          <a:extLst>
            <a:ext uri="{FF2B5EF4-FFF2-40B4-BE49-F238E27FC236}">
              <a16:creationId xmlns:a16="http://schemas.microsoft.com/office/drawing/2014/main" id="{E1301384-A03A-4C8B-93EA-C8D4E919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77" name="srtImg" descr="https://www.explore.ms/images/sort_blank.gif">
          <a:extLst>
            <a:ext uri="{FF2B5EF4-FFF2-40B4-BE49-F238E27FC236}">
              <a16:creationId xmlns:a16="http://schemas.microsoft.com/office/drawing/2014/main" id="{0E1225F8-504C-4172-9201-A29E3B4A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78" name="srtImg" descr="https://www.explore.ms/images/sort_blank.gif">
          <a:extLst>
            <a:ext uri="{FF2B5EF4-FFF2-40B4-BE49-F238E27FC236}">
              <a16:creationId xmlns:a16="http://schemas.microsoft.com/office/drawing/2014/main" id="{12613F29-C4CB-4241-9F0B-31E9956B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79" name="srtImg" descr="https://www.explore.ms/images/sort_blank.gif">
          <a:extLst>
            <a:ext uri="{FF2B5EF4-FFF2-40B4-BE49-F238E27FC236}">
              <a16:creationId xmlns:a16="http://schemas.microsoft.com/office/drawing/2014/main" id="{F4BAF745-2F9F-4EDB-824C-1C222A8E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0" name="srtImg" descr="https://www.explore.ms/images/sort_blank.gif">
          <a:extLst>
            <a:ext uri="{FF2B5EF4-FFF2-40B4-BE49-F238E27FC236}">
              <a16:creationId xmlns:a16="http://schemas.microsoft.com/office/drawing/2014/main" id="{0532645E-7CCA-4ED6-AD5F-F39D5FBE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81" name="srtImg" descr="https://www.explore.ms/images/sort_blank.gif">
          <a:extLst>
            <a:ext uri="{FF2B5EF4-FFF2-40B4-BE49-F238E27FC236}">
              <a16:creationId xmlns:a16="http://schemas.microsoft.com/office/drawing/2014/main" id="{EFA7C325-6601-43DF-8779-8145A94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82" name="srtImg" descr="https://www.explore.ms/images/sort_blank.gif">
          <a:extLst>
            <a:ext uri="{FF2B5EF4-FFF2-40B4-BE49-F238E27FC236}">
              <a16:creationId xmlns:a16="http://schemas.microsoft.com/office/drawing/2014/main" id="{D08894C4-748A-4AAA-A41D-662BEE9D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83" name="srtImg" descr="https://www.explore.ms/images/sort_blank.gif">
          <a:extLst>
            <a:ext uri="{FF2B5EF4-FFF2-40B4-BE49-F238E27FC236}">
              <a16:creationId xmlns:a16="http://schemas.microsoft.com/office/drawing/2014/main" id="{13B8CA86-143D-4CBF-8D42-88CAEA7B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84" name="srtImg" descr="https://www.explore.ms/images/sort_blank.gif">
          <a:extLst>
            <a:ext uri="{FF2B5EF4-FFF2-40B4-BE49-F238E27FC236}">
              <a16:creationId xmlns:a16="http://schemas.microsoft.com/office/drawing/2014/main" id="{033D9F6C-E4B4-4088-BB22-108C7BBD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85" name="srtImg" descr="https://www.explore.ms/images/sort_blank.gif">
          <a:extLst>
            <a:ext uri="{FF2B5EF4-FFF2-40B4-BE49-F238E27FC236}">
              <a16:creationId xmlns:a16="http://schemas.microsoft.com/office/drawing/2014/main" id="{00122D9E-144E-4FA7-8B86-976ECE7E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6" name="srtImg" descr="https://www.explore.ms/images/sort_blank.gif">
          <a:extLst>
            <a:ext uri="{FF2B5EF4-FFF2-40B4-BE49-F238E27FC236}">
              <a16:creationId xmlns:a16="http://schemas.microsoft.com/office/drawing/2014/main" id="{BA36E142-A9B5-4558-89DC-4209DA2B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7" name="srtImg" descr="https://www.explore.ms/images/sort_blank.gif">
          <a:extLst>
            <a:ext uri="{FF2B5EF4-FFF2-40B4-BE49-F238E27FC236}">
              <a16:creationId xmlns:a16="http://schemas.microsoft.com/office/drawing/2014/main" id="{ED36D526-16B8-49E7-8520-5159E27D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8" name="srtImg" descr="https://www.explore.ms/images/sort_blank.gif">
          <a:extLst>
            <a:ext uri="{FF2B5EF4-FFF2-40B4-BE49-F238E27FC236}">
              <a16:creationId xmlns:a16="http://schemas.microsoft.com/office/drawing/2014/main" id="{408993D6-59D3-45AE-BFBA-CD8DF4E9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9" name="srtImg" descr="https://www.explore.ms/images/sort_blank.gif">
          <a:extLst>
            <a:ext uri="{FF2B5EF4-FFF2-40B4-BE49-F238E27FC236}">
              <a16:creationId xmlns:a16="http://schemas.microsoft.com/office/drawing/2014/main" id="{C0F8AD4A-C5D5-4508-BB8C-F7A08D33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90" name="srtImg" descr="https://www.explore.ms/images/sort_blank.gif">
          <a:extLst>
            <a:ext uri="{FF2B5EF4-FFF2-40B4-BE49-F238E27FC236}">
              <a16:creationId xmlns:a16="http://schemas.microsoft.com/office/drawing/2014/main" id="{B8B553CB-7DF7-4B6A-9069-20CBD714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91" name="srtImg" descr="https://www.explore.ms/images/sort_blank.gif">
          <a:extLst>
            <a:ext uri="{FF2B5EF4-FFF2-40B4-BE49-F238E27FC236}">
              <a16:creationId xmlns:a16="http://schemas.microsoft.com/office/drawing/2014/main" id="{D0BE7FA6-6876-4206-8AF0-154F5C06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92" name="srtImg" descr="https://www.explore.ms/images/sort_blank.gif">
          <a:extLst>
            <a:ext uri="{FF2B5EF4-FFF2-40B4-BE49-F238E27FC236}">
              <a16:creationId xmlns:a16="http://schemas.microsoft.com/office/drawing/2014/main" id="{730C654C-3D55-403B-B3DC-143D53BD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93" name="srtImg" descr="https://www.explore.ms/images/sort_blank.gif">
          <a:extLst>
            <a:ext uri="{FF2B5EF4-FFF2-40B4-BE49-F238E27FC236}">
              <a16:creationId xmlns:a16="http://schemas.microsoft.com/office/drawing/2014/main" id="{B51A8157-A600-4E0F-BBEC-A0FA112D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94" name="srtImg" descr="https://www.explore.ms/images/sort_blank.gif">
          <a:extLst>
            <a:ext uri="{FF2B5EF4-FFF2-40B4-BE49-F238E27FC236}">
              <a16:creationId xmlns:a16="http://schemas.microsoft.com/office/drawing/2014/main" id="{33BBAA3D-E278-4354-8918-825B08B3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95" name="srtImg" descr="https://www.explore.ms/images/sort_blank.gif">
          <a:extLst>
            <a:ext uri="{FF2B5EF4-FFF2-40B4-BE49-F238E27FC236}">
              <a16:creationId xmlns:a16="http://schemas.microsoft.com/office/drawing/2014/main" id="{DF417D21-A57E-48E6-8BDC-03B12E7E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6" name="srtImg" descr="https://www.explore.ms/images/sort_blank.gif">
          <a:extLst>
            <a:ext uri="{FF2B5EF4-FFF2-40B4-BE49-F238E27FC236}">
              <a16:creationId xmlns:a16="http://schemas.microsoft.com/office/drawing/2014/main" id="{5F697BEA-3954-41D8-A41D-F89ABFCE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7" name="srtImg" descr="https://www.explore.ms/images/sort_blank.gif">
          <a:extLst>
            <a:ext uri="{FF2B5EF4-FFF2-40B4-BE49-F238E27FC236}">
              <a16:creationId xmlns:a16="http://schemas.microsoft.com/office/drawing/2014/main" id="{E4FE8335-A64E-4C7D-A148-1B182673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8" name="srtImg" descr="https://www.explore.ms/images/sort_blank.gif">
          <a:extLst>
            <a:ext uri="{FF2B5EF4-FFF2-40B4-BE49-F238E27FC236}">
              <a16:creationId xmlns:a16="http://schemas.microsoft.com/office/drawing/2014/main" id="{B172B9C0-4010-4938-B673-2A0FDFBC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9" name="srtImg" descr="https://www.explore.ms/images/sort_blank.gif">
          <a:extLst>
            <a:ext uri="{FF2B5EF4-FFF2-40B4-BE49-F238E27FC236}">
              <a16:creationId xmlns:a16="http://schemas.microsoft.com/office/drawing/2014/main" id="{7688D87C-CE50-4F80-BCCD-38DBD45E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00" name="srtImg" descr="https://www.explore.ms/images/sort_blank.gif">
          <a:extLst>
            <a:ext uri="{FF2B5EF4-FFF2-40B4-BE49-F238E27FC236}">
              <a16:creationId xmlns:a16="http://schemas.microsoft.com/office/drawing/2014/main" id="{4C24AA71-1B27-49E6-9344-03F6DED6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01" name="srtImg" descr="https://www.explore.ms/images/sort_blank.gif">
          <a:extLst>
            <a:ext uri="{FF2B5EF4-FFF2-40B4-BE49-F238E27FC236}">
              <a16:creationId xmlns:a16="http://schemas.microsoft.com/office/drawing/2014/main" id="{20B8024B-3287-4E04-ABB7-56EA2A5C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02" name="srtImg" descr="https://www.explore.ms/images/sort_blank.gif">
          <a:extLst>
            <a:ext uri="{FF2B5EF4-FFF2-40B4-BE49-F238E27FC236}">
              <a16:creationId xmlns:a16="http://schemas.microsoft.com/office/drawing/2014/main" id="{F4696020-3020-4AEE-BA9D-9D799EDD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03" name="srtImg" descr="https://www.explore.ms/images/sort_blank.gif">
          <a:extLst>
            <a:ext uri="{FF2B5EF4-FFF2-40B4-BE49-F238E27FC236}">
              <a16:creationId xmlns:a16="http://schemas.microsoft.com/office/drawing/2014/main" id="{92F7E93E-7727-47DE-88D8-91535538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04" name="srtImg" descr="https://www.explore.ms/images/sort_blank.gif">
          <a:extLst>
            <a:ext uri="{FF2B5EF4-FFF2-40B4-BE49-F238E27FC236}">
              <a16:creationId xmlns:a16="http://schemas.microsoft.com/office/drawing/2014/main" id="{81503661-B3F6-4766-B961-6DA702CA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05" name="srtImg" descr="https://www.explore.ms/images/sort_blank.gif">
          <a:extLst>
            <a:ext uri="{FF2B5EF4-FFF2-40B4-BE49-F238E27FC236}">
              <a16:creationId xmlns:a16="http://schemas.microsoft.com/office/drawing/2014/main" id="{813E94EE-ED42-41C8-9FD7-73296A25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06" name="srtImg" descr="https://www.explore.ms/images/sort_blank.gif">
          <a:extLst>
            <a:ext uri="{FF2B5EF4-FFF2-40B4-BE49-F238E27FC236}">
              <a16:creationId xmlns:a16="http://schemas.microsoft.com/office/drawing/2014/main" id="{5ED5A437-1501-4732-965C-103EB4B5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07" name="srtImg" descr="https://www.explore.ms/images/sort_blank.gif">
          <a:extLst>
            <a:ext uri="{FF2B5EF4-FFF2-40B4-BE49-F238E27FC236}">
              <a16:creationId xmlns:a16="http://schemas.microsoft.com/office/drawing/2014/main" id="{EA8058F1-C651-4258-A64A-80EB2FD0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08" name="srtImg" descr="https://www.explore.ms/images/sort_blank.gif">
          <a:extLst>
            <a:ext uri="{FF2B5EF4-FFF2-40B4-BE49-F238E27FC236}">
              <a16:creationId xmlns:a16="http://schemas.microsoft.com/office/drawing/2014/main" id="{7F930D29-9202-4290-A7C9-1367028E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09" name="srtImg" descr="https://www.explore.ms/images/sort_blank.gif">
          <a:extLst>
            <a:ext uri="{FF2B5EF4-FFF2-40B4-BE49-F238E27FC236}">
              <a16:creationId xmlns:a16="http://schemas.microsoft.com/office/drawing/2014/main" id="{C98C8B0D-AD76-4C3C-9370-43085A23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10" name="srtImg" descr="https://www.explore.ms/images/sort_blank.gif">
          <a:extLst>
            <a:ext uri="{FF2B5EF4-FFF2-40B4-BE49-F238E27FC236}">
              <a16:creationId xmlns:a16="http://schemas.microsoft.com/office/drawing/2014/main" id="{78B2CE87-93A8-4D6C-8ACE-B20D17A4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11" name="srtImg" descr="https://www.explore.ms/images/sort_blank.gif">
          <a:extLst>
            <a:ext uri="{FF2B5EF4-FFF2-40B4-BE49-F238E27FC236}">
              <a16:creationId xmlns:a16="http://schemas.microsoft.com/office/drawing/2014/main" id="{44EB9773-09F0-47B2-892B-49193F44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12" name="srtImg" descr="https://www.explore.ms/images/sort_blank.gif">
          <a:extLst>
            <a:ext uri="{FF2B5EF4-FFF2-40B4-BE49-F238E27FC236}">
              <a16:creationId xmlns:a16="http://schemas.microsoft.com/office/drawing/2014/main" id="{491F96CE-6A68-4D9C-8F6E-5E69264D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13" name="srtImg" descr="https://www.explore.ms/images/sort_blank.gif">
          <a:extLst>
            <a:ext uri="{FF2B5EF4-FFF2-40B4-BE49-F238E27FC236}">
              <a16:creationId xmlns:a16="http://schemas.microsoft.com/office/drawing/2014/main" id="{FEC095A3-344A-42B6-8D14-58EA9416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14" name="srtImg" descr="https://www.explore.ms/images/sort_blank.gif">
          <a:extLst>
            <a:ext uri="{FF2B5EF4-FFF2-40B4-BE49-F238E27FC236}">
              <a16:creationId xmlns:a16="http://schemas.microsoft.com/office/drawing/2014/main" id="{9DECD7DB-8047-4998-8565-D3041EC8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15" name="srtImg" descr="https://www.explore.ms/images/sort_blank.gif">
          <a:extLst>
            <a:ext uri="{FF2B5EF4-FFF2-40B4-BE49-F238E27FC236}">
              <a16:creationId xmlns:a16="http://schemas.microsoft.com/office/drawing/2014/main" id="{1AC72108-BCD5-494E-9F8B-1DAC365A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16" name="srtImg" descr="https://www.explore.ms/images/sort_blank.gif">
          <a:extLst>
            <a:ext uri="{FF2B5EF4-FFF2-40B4-BE49-F238E27FC236}">
              <a16:creationId xmlns:a16="http://schemas.microsoft.com/office/drawing/2014/main" id="{470F0ADC-64CE-47AF-8554-71B5F62B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17" name="srtImg" descr="https://www.explore.ms/images/sort_blank.gif">
          <a:extLst>
            <a:ext uri="{FF2B5EF4-FFF2-40B4-BE49-F238E27FC236}">
              <a16:creationId xmlns:a16="http://schemas.microsoft.com/office/drawing/2014/main" id="{8B5C2DD9-E420-4A7B-97E0-74A1E07D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18" name="srtImg" descr="https://www.explore.ms/images/sort_blank.gif">
          <a:extLst>
            <a:ext uri="{FF2B5EF4-FFF2-40B4-BE49-F238E27FC236}">
              <a16:creationId xmlns:a16="http://schemas.microsoft.com/office/drawing/2014/main" id="{F659413C-149B-417B-AB6B-C5275409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19" name="srtImg" descr="https://www.explore.ms/images/sort_blank.gif">
          <a:extLst>
            <a:ext uri="{FF2B5EF4-FFF2-40B4-BE49-F238E27FC236}">
              <a16:creationId xmlns:a16="http://schemas.microsoft.com/office/drawing/2014/main" id="{271405E0-B7B2-404A-BB99-DA22F328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20" name="srtImg" descr="https://www.explore.ms/images/sort_blank.gif">
          <a:extLst>
            <a:ext uri="{FF2B5EF4-FFF2-40B4-BE49-F238E27FC236}">
              <a16:creationId xmlns:a16="http://schemas.microsoft.com/office/drawing/2014/main" id="{A4BDA52B-21C9-492E-A54D-78F41845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21" name="srtImg" descr="https://www.explore.ms/images/sort_blank.gif">
          <a:extLst>
            <a:ext uri="{FF2B5EF4-FFF2-40B4-BE49-F238E27FC236}">
              <a16:creationId xmlns:a16="http://schemas.microsoft.com/office/drawing/2014/main" id="{727383BB-0FE6-4080-8CC8-42F378AD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22" name="srtImg" descr="https://www.explore.ms/images/sort_blank.gif">
          <a:extLst>
            <a:ext uri="{FF2B5EF4-FFF2-40B4-BE49-F238E27FC236}">
              <a16:creationId xmlns:a16="http://schemas.microsoft.com/office/drawing/2014/main" id="{F5164F4C-26F2-490B-88B0-801D9021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23" name="srtImg" descr="https://www.explore.ms/images/sort_blank.gif">
          <a:extLst>
            <a:ext uri="{FF2B5EF4-FFF2-40B4-BE49-F238E27FC236}">
              <a16:creationId xmlns:a16="http://schemas.microsoft.com/office/drawing/2014/main" id="{72C2E9B6-EFE1-421E-A577-8644A074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24" name="srtImg" descr="https://www.explore.ms/images/sort_blank.gif">
          <a:extLst>
            <a:ext uri="{FF2B5EF4-FFF2-40B4-BE49-F238E27FC236}">
              <a16:creationId xmlns:a16="http://schemas.microsoft.com/office/drawing/2014/main" id="{D01748DB-4939-4252-8574-1A9E41D0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25" name="srtImg" descr="https://www.explore.ms/images/sort_blank.gif">
          <a:extLst>
            <a:ext uri="{FF2B5EF4-FFF2-40B4-BE49-F238E27FC236}">
              <a16:creationId xmlns:a16="http://schemas.microsoft.com/office/drawing/2014/main" id="{F49D0B86-6BEB-4CF0-B64E-B2BEE0BB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26" name="srtImg" descr="https://www.explore.ms/images/sort_blank.gif">
          <a:extLst>
            <a:ext uri="{FF2B5EF4-FFF2-40B4-BE49-F238E27FC236}">
              <a16:creationId xmlns:a16="http://schemas.microsoft.com/office/drawing/2014/main" id="{660A566A-C998-41A7-9C1B-8617CB87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27" name="srtImg" descr="https://www.explore.ms/images/sort_blank.gif">
          <a:extLst>
            <a:ext uri="{FF2B5EF4-FFF2-40B4-BE49-F238E27FC236}">
              <a16:creationId xmlns:a16="http://schemas.microsoft.com/office/drawing/2014/main" id="{7827399F-AD39-4EAD-A98A-BEAACE59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28" name="srtImg" descr="https://www.explore.ms/images/sort_blank.gif">
          <a:extLst>
            <a:ext uri="{FF2B5EF4-FFF2-40B4-BE49-F238E27FC236}">
              <a16:creationId xmlns:a16="http://schemas.microsoft.com/office/drawing/2014/main" id="{BB826FC3-C271-4A1D-A9BC-A1CF611D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29" name="srtImg" descr="https://www.explore.ms/images/sort_blank.gif">
          <a:extLst>
            <a:ext uri="{FF2B5EF4-FFF2-40B4-BE49-F238E27FC236}">
              <a16:creationId xmlns:a16="http://schemas.microsoft.com/office/drawing/2014/main" id="{4830D8D8-B3BD-4B0F-B9F9-FAB3A3EA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30" name="srtImg" descr="https://www.explore.ms/images/sort_blank.gif">
          <a:extLst>
            <a:ext uri="{FF2B5EF4-FFF2-40B4-BE49-F238E27FC236}">
              <a16:creationId xmlns:a16="http://schemas.microsoft.com/office/drawing/2014/main" id="{2E6B57B5-FC3B-4035-8544-B08B7DA7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31" name="srtImg" descr="https://www.explore.ms/images/sort_blank.gif">
          <a:extLst>
            <a:ext uri="{FF2B5EF4-FFF2-40B4-BE49-F238E27FC236}">
              <a16:creationId xmlns:a16="http://schemas.microsoft.com/office/drawing/2014/main" id="{18CAE2F9-B695-4633-9762-8ED9169C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32" name="srtImg" descr="https://www.explore.ms/images/sort_blank.gif">
          <a:extLst>
            <a:ext uri="{FF2B5EF4-FFF2-40B4-BE49-F238E27FC236}">
              <a16:creationId xmlns:a16="http://schemas.microsoft.com/office/drawing/2014/main" id="{E257D6D3-848E-425A-972B-CECAE227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33" name="srtImg" descr="https://www.explore.ms/images/sort_blank.gif">
          <a:extLst>
            <a:ext uri="{FF2B5EF4-FFF2-40B4-BE49-F238E27FC236}">
              <a16:creationId xmlns:a16="http://schemas.microsoft.com/office/drawing/2014/main" id="{229B9E98-7F8C-4605-9D7D-D98D3AAB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4" name="srtImg" descr="https://www.explore.ms/images/sort_blank.gif">
          <a:extLst>
            <a:ext uri="{FF2B5EF4-FFF2-40B4-BE49-F238E27FC236}">
              <a16:creationId xmlns:a16="http://schemas.microsoft.com/office/drawing/2014/main" id="{711354C8-8C3C-4280-BAE6-7ED6B506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5" name="srtImg" descr="https://www.explore.ms/images/sort_blank.gif">
          <a:extLst>
            <a:ext uri="{FF2B5EF4-FFF2-40B4-BE49-F238E27FC236}">
              <a16:creationId xmlns:a16="http://schemas.microsoft.com/office/drawing/2014/main" id="{60F47D73-350E-4AA9-9319-D0BE8881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6" name="srtImg" descr="https://www.explore.ms/images/sort_blank.gif">
          <a:extLst>
            <a:ext uri="{FF2B5EF4-FFF2-40B4-BE49-F238E27FC236}">
              <a16:creationId xmlns:a16="http://schemas.microsoft.com/office/drawing/2014/main" id="{59C9515B-0820-4ADB-8EEC-44E7809F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7" name="srtImg" descr="https://www.explore.ms/images/sort_blank.gif">
          <a:extLst>
            <a:ext uri="{FF2B5EF4-FFF2-40B4-BE49-F238E27FC236}">
              <a16:creationId xmlns:a16="http://schemas.microsoft.com/office/drawing/2014/main" id="{BCC7696C-6ACB-431F-82A2-A51A0831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8" name="srtImg" descr="https://www.explore.ms/images/sort_blank.gif">
          <a:extLst>
            <a:ext uri="{FF2B5EF4-FFF2-40B4-BE49-F238E27FC236}">
              <a16:creationId xmlns:a16="http://schemas.microsoft.com/office/drawing/2014/main" id="{E207281C-B1B5-4015-947A-3AD338DE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9" name="srtImg" descr="https://www.explore.ms/images/sort_blank.gif">
          <a:extLst>
            <a:ext uri="{FF2B5EF4-FFF2-40B4-BE49-F238E27FC236}">
              <a16:creationId xmlns:a16="http://schemas.microsoft.com/office/drawing/2014/main" id="{281745B1-DCBA-4175-AAA6-F0C0ADA2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40" name="srtImg" descr="https://www.explore.ms/images/sort_blank.gif">
          <a:extLst>
            <a:ext uri="{FF2B5EF4-FFF2-40B4-BE49-F238E27FC236}">
              <a16:creationId xmlns:a16="http://schemas.microsoft.com/office/drawing/2014/main" id="{8786FEB4-12F5-43CD-BC37-D4C0E025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41" name="srtImg" descr="https://www.explore.ms/images/sort_blank.gif">
          <a:extLst>
            <a:ext uri="{FF2B5EF4-FFF2-40B4-BE49-F238E27FC236}">
              <a16:creationId xmlns:a16="http://schemas.microsoft.com/office/drawing/2014/main" id="{196FAE72-3AC5-49CA-A558-1CD00503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142" name="srtImg" descr="https://www.explore.ms/images/sort_blank.gif">
          <a:extLst>
            <a:ext uri="{FF2B5EF4-FFF2-40B4-BE49-F238E27FC236}">
              <a16:creationId xmlns:a16="http://schemas.microsoft.com/office/drawing/2014/main" id="{7C97EA54-0488-4894-88F6-BABA804A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143" name="srtImg" descr="https://www.explore.ms/images/sort_blank.gif">
          <a:extLst>
            <a:ext uri="{FF2B5EF4-FFF2-40B4-BE49-F238E27FC236}">
              <a16:creationId xmlns:a16="http://schemas.microsoft.com/office/drawing/2014/main" id="{67CDE44D-D440-404D-AA91-E56C1AAE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44" name="srtImg" descr="https://www.explore.ms/images/sort_blank.gif">
          <a:extLst>
            <a:ext uri="{FF2B5EF4-FFF2-40B4-BE49-F238E27FC236}">
              <a16:creationId xmlns:a16="http://schemas.microsoft.com/office/drawing/2014/main" id="{9C285F1F-9DBF-4021-876A-939DF3E6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45" name="srtImg" descr="https://www.explore.ms/images/sort_blank.gif">
          <a:extLst>
            <a:ext uri="{FF2B5EF4-FFF2-40B4-BE49-F238E27FC236}">
              <a16:creationId xmlns:a16="http://schemas.microsoft.com/office/drawing/2014/main" id="{981C0106-FB53-4A8C-AE01-D5F028BD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46" name="srtImg" descr="https://www.explore.ms/images/sort_blank.gif">
          <a:extLst>
            <a:ext uri="{FF2B5EF4-FFF2-40B4-BE49-F238E27FC236}">
              <a16:creationId xmlns:a16="http://schemas.microsoft.com/office/drawing/2014/main" id="{EFF3D54E-1D91-48E3-948B-DDDF670C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47" name="srtImg" descr="https://www.explore.ms/images/sort_blank.gif">
          <a:extLst>
            <a:ext uri="{FF2B5EF4-FFF2-40B4-BE49-F238E27FC236}">
              <a16:creationId xmlns:a16="http://schemas.microsoft.com/office/drawing/2014/main" id="{6A2E5CE1-8775-4D44-B2A5-A9D57952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48" name="srtImg" descr="https://www.explore.ms/images/sort_blank.gif">
          <a:extLst>
            <a:ext uri="{FF2B5EF4-FFF2-40B4-BE49-F238E27FC236}">
              <a16:creationId xmlns:a16="http://schemas.microsoft.com/office/drawing/2014/main" id="{C45F7922-FEBC-403D-91FA-EA5BD9C5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49" name="srtImg" descr="https://www.explore.ms/images/sort_blank.gif">
          <a:extLst>
            <a:ext uri="{FF2B5EF4-FFF2-40B4-BE49-F238E27FC236}">
              <a16:creationId xmlns:a16="http://schemas.microsoft.com/office/drawing/2014/main" id="{76F13D67-0339-4930-8A10-EC0758DC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50" name="srtImg" descr="https://www.explore.ms/images/sort_blank.gif">
          <a:extLst>
            <a:ext uri="{FF2B5EF4-FFF2-40B4-BE49-F238E27FC236}">
              <a16:creationId xmlns:a16="http://schemas.microsoft.com/office/drawing/2014/main" id="{E9B8E37B-3B4E-4D3C-BED3-EE488D72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51" name="srtImg" descr="https://www.explore.ms/images/sort_blank.gif">
          <a:extLst>
            <a:ext uri="{FF2B5EF4-FFF2-40B4-BE49-F238E27FC236}">
              <a16:creationId xmlns:a16="http://schemas.microsoft.com/office/drawing/2014/main" id="{73A3CB7E-F4F2-4065-B833-0AB831C4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52" name="srtImg" descr="https://www.explore.ms/images/sort_blank.gif">
          <a:extLst>
            <a:ext uri="{FF2B5EF4-FFF2-40B4-BE49-F238E27FC236}">
              <a16:creationId xmlns:a16="http://schemas.microsoft.com/office/drawing/2014/main" id="{CFBFC3FA-6180-43C0-B9F2-BE3E9A57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3" name="srtImg" descr="https://www.explore.ms/images/sort_blank.gif">
          <a:extLst>
            <a:ext uri="{FF2B5EF4-FFF2-40B4-BE49-F238E27FC236}">
              <a16:creationId xmlns:a16="http://schemas.microsoft.com/office/drawing/2014/main" id="{DFC2EAFB-62FE-49C7-8AE7-1A692B17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4" name="srtImg" descr="https://www.explore.ms/images/sort_blank.gif">
          <a:extLst>
            <a:ext uri="{FF2B5EF4-FFF2-40B4-BE49-F238E27FC236}">
              <a16:creationId xmlns:a16="http://schemas.microsoft.com/office/drawing/2014/main" id="{8DDA6D9E-87C5-4929-98A3-53CD465A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5" name="srtImg" descr="https://www.explore.ms/images/sort_blank.gif">
          <a:extLst>
            <a:ext uri="{FF2B5EF4-FFF2-40B4-BE49-F238E27FC236}">
              <a16:creationId xmlns:a16="http://schemas.microsoft.com/office/drawing/2014/main" id="{E74BAC97-8DF1-42E4-BFA7-86F6ED0D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56" name="srtImg" descr="https://www.explore.ms/images/sort_blank.gif">
          <a:extLst>
            <a:ext uri="{FF2B5EF4-FFF2-40B4-BE49-F238E27FC236}">
              <a16:creationId xmlns:a16="http://schemas.microsoft.com/office/drawing/2014/main" id="{045B0E39-73CE-4DB6-B065-3BF3D529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57" name="srtImg" descr="https://www.explore.ms/images/sort_blank.gif">
          <a:extLst>
            <a:ext uri="{FF2B5EF4-FFF2-40B4-BE49-F238E27FC236}">
              <a16:creationId xmlns:a16="http://schemas.microsoft.com/office/drawing/2014/main" id="{9DE4F495-C007-489B-8468-762D45EE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58" name="srtImg" descr="https://www.explore.ms/images/sort_blank.gif">
          <a:extLst>
            <a:ext uri="{FF2B5EF4-FFF2-40B4-BE49-F238E27FC236}">
              <a16:creationId xmlns:a16="http://schemas.microsoft.com/office/drawing/2014/main" id="{9F122A36-6AA2-4729-92E7-96371684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9" name="srtImg" descr="https://www.explore.ms/images/sort_blank.gif">
          <a:extLst>
            <a:ext uri="{FF2B5EF4-FFF2-40B4-BE49-F238E27FC236}">
              <a16:creationId xmlns:a16="http://schemas.microsoft.com/office/drawing/2014/main" id="{10F99EEB-45F0-4A70-92D2-A5644834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60" name="srtImg" descr="https://www.explore.ms/images/sort_blank.gif">
          <a:extLst>
            <a:ext uri="{FF2B5EF4-FFF2-40B4-BE49-F238E27FC236}">
              <a16:creationId xmlns:a16="http://schemas.microsoft.com/office/drawing/2014/main" id="{40894159-3EDD-46C7-AA7B-3E756E54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61" name="srtImg" descr="https://www.explore.ms/images/sort_blank.gif">
          <a:extLst>
            <a:ext uri="{FF2B5EF4-FFF2-40B4-BE49-F238E27FC236}">
              <a16:creationId xmlns:a16="http://schemas.microsoft.com/office/drawing/2014/main" id="{8B4A4A40-E75A-4487-86F6-ABEAA73E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62" name="srtImg" descr="https://www.explore.ms/images/sort_blank.gif">
          <a:extLst>
            <a:ext uri="{FF2B5EF4-FFF2-40B4-BE49-F238E27FC236}">
              <a16:creationId xmlns:a16="http://schemas.microsoft.com/office/drawing/2014/main" id="{2F279274-06E5-4689-A858-0AA7316D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63" name="srtImg" descr="https://www.explore.ms/images/sort_blank.gif">
          <a:extLst>
            <a:ext uri="{FF2B5EF4-FFF2-40B4-BE49-F238E27FC236}">
              <a16:creationId xmlns:a16="http://schemas.microsoft.com/office/drawing/2014/main" id="{BCF99632-8B63-444B-98E7-115A657E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4" name="srtImg" descr="https://www.explore.ms/images/sort_blank.gif">
          <a:extLst>
            <a:ext uri="{FF2B5EF4-FFF2-40B4-BE49-F238E27FC236}">
              <a16:creationId xmlns:a16="http://schemas.microsoft.com/office/drawing/2014/main" id="{2DB5323C-BA9F-4D0F-9A6E-C41B7D81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5" name="srtImg" descr="https://www.explore.ms/images/sort_blank.gif">
          <a:extLst>
            <a:ext uri="{FF2B5EF4-FFF2-40B4-BE49-F238E27FC236}">
              <a16:creationId xmlns:a16="http://schemas.microsoft.com/office/drawing/2014/main" id="{AA772CA5-B9CA-4797-A0A4-A029344A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6" name="srtImg" descr="https://www.explore.ms/images/sort_blank.gif">
          <a:extLst>
            <a:ext uri="{FF2B5EF4-FFF2-40B4-BE49-F238E27FC236}">
              <a16:creationId xmlns:a16="http://schemas.microsoft.com/office/drawing/2014/main" id="{826AE67C-9FD9-4A12-A2E3-ED48383D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7" name="srtImg" descr="https://www.explore.ms/images/sort_blank.gif">
          <a:extLst>
            <a:ext uri="{FF2B5EF4-FFF2-40B4-BE49-F238E27FC236}">
              <a16:creationId xmlns:a16="http://schemas.microsoft.com/office/drawing/2014/main" id="{5531853C-9F0D-48E0-876C-0AF1542F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8" name="srtImg" descr="https://www.explore.ms/images/sort_blank.gif">
          <a:extLst>
            <a:ext uri="{FF2B5EF4-FFF2-40B4-BE49-F238E27FC236}">
              <a16:creationId xmlns:a16="http://schemas.microsoft.com/office/drawing/2014/main" id="{F41869D7-7275-4204-A216-33B6BFD7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9" name="srtImg" descr="https://www.explore.ms/images/sort_blank.gif">
          <a:extLst>
            <a:ext uri="{FF2B5EF4-FFF2-40B4-BE49-F238E27FC236}">
              <a16:creationId xmlns:a16="http://schemas.microsoft.com/office/drawing/2014/main" id="{ED29D42D-5DE8-4A99-B532-55832F42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70" name="srtImg" descr="https://www.explore.ms/images/sort_blank.gif">
          <a:extLst>
            <a:ext uri="{FF2B5EF4-FFF2-40B4-BE49-F238E27FC236}">
              <a16:creationId xmlns:a16="http://schemas.microsoft.com/office/drawing/2014/main" id="{6B7077A7-343B-4BED-9403-80F21B98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1" name="srtImg" descr="https://www.explore.ms/images/sort_blank.gif">
          <a:extLst>
            <a:ext uri="{FF2B5EF4-FFF2-40B4-BE49-F238E27FC236}">
              <a16:creationId xmlns:a16="http://schemas.microsoft.com/office/drawing/2014/main" id="{0D634085-1685-4BC5-AD0B-6F169992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2" name="srtImg" descr="https://www.explore.ms/images/sort_blank.gif">
          <a:extLst>
            <a:ext uri="{FF2B5EF4-FFF2-40B4-BE49-F238E27FC236}">
              <a16:creationId xmlns:a16="http://schemas.microsoft.com/office/drawing/2014/main" id="{076DAD46-141A-483C-A8F0-C6BD43DE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3" name="srtImg" descr="https://www.explore.ms/images/sort_blank.gif">
          <a:extLst>
            <a:ext uri="{FF2B5EF4-FFF2-40B4-BE49-F238E27FC236}">
              <a16:creationId xmlns:a16="http://schemas.microsoft.com/office/drawing/2014/main" id="{3C70929E-B2F4-44F7-B015-0BC84835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74" name="srtImg" descr="https://www.explore.ms/images/sort_blank.gif">
          <a:extLst>
            <a:ext uri="{FF2B5EF4-FFF2-40B4-BE49-F238E27FC236}">
              <a16:creationId xmlns:a16="http://schemas.microsoft.com/office/drawing/2014/main" id="{D7588570-B2FC-4C8C-8DA3-00203905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75" name="srtImg" descr="https://www.explore.ms/images/sort_blank.gif">
          <a:extLst>
            <a:ext uri="{FF2B5EF4-FFF2-40B4-BE49-F238E27FC236}">
              <a16:creationId xmlns:a16="http://schemas.microsoft.com/office/drawing/2014/main" id="{13F087F5-ACB5-4E5F-B292-9F35052E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76" name="srtImg" descr="https://www.explore.ms/images/sort_blank.gif">
          <a:extLst>
            <a:ext uri="{FF2B5EF4-FFF2-40B4-BE49-F238E27FC236}">
              <a16:creationId xmlns:a16="http://schemas.microsoft.com/office/drawing/2014/main" id="{FBAE6A26-ABE3-4B7E-9956-F63D76A7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7" name="srtImg" descr="https://www.explore.ms/images/sort_blank.gif">
          <a:extLst>
            <a:ext uri="{FF2B5EF4-FFF2-40B4-BE49-F238E27FC236}">
              <a16:creationId xmlns:a16="http://schemas.microsoft.com/office/drawing/2014/main" id="{50E5CBE3-D434-4BFB-B440-A4BAEFAB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8" name="srtImg" descr="https://www.explore.ms/images/sort_blank.gif">
          <a:extLst>
            <a:ext uri="{FF2B5EF4-FFF2-40B4-BE49-F238E27FC236}">
              <a16:creationId xmlns:a16="http://schemas.microsoft.com/office/drawing/2014/main" id="{CB854864-B180-4E0D-B2A9-3ACD6F8F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9" name="srtImg" descr="https://www.explore.ms/images/sort_blank.gif">
          <a:extLst>
            <a:ext uri="{FF2B5EF4-FFF2-40B4-BE49-F238E27FC236}">
              <a16:creationId xmlns:a16="http://schemas.microsoft.com/office/drawing/2014/main" id="{C7AD2669-E729-4612-8751-B73C6866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80" name="srtImg" descr="https://www.explore.ms/images/sort_blank.gif">
          <a:extLst>
            <a:ext uri="{FF2B5EF4-FFF2-40B4-BE49-F238E27FC236}">
              <a16:creationId xmlns:a16="http://schemas.microsoft.com/office/drawing/2014/main" id="{EFAD2660-1940-44A5-AF87-52A61608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81" name="srtImg" descr="https://www.explore.ms/images/sort_blank.gif">
          <a:extLst>
            <a:ext uri="{FF2B5EF4-FFF2-40B4-BE49-F238E27FC236}">
              <a16:creationId xmlns:a16="http://schemas.microsoft.com/office/drawing/2014/main" id="{85E350CD-03A8-45A8-B007-C6D68585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2" name="srtImg" descr="https://www.explore.ms/images/sort_blank.gif">
          <a:extLst>
            <a:ext uri="{FF2B5EF4-FFF2-40B4-BE49-F238E27FC236}">
              <a16:creationId xmlns:a16="http://schemas.microsoft.com/office/drawing/2014/main" id="{C224E175-E708-4DBF-9332-F0B6EBE8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3" name="srtImg" descr="https://www.explore.ms/images/sort_blank.gif">
          <a:extLst>
            <a:ext uri="{FF2B5EF4-FFF2-40B4-BE49-F238E27FC236}">
              <a16:creationId xmlns:a16="http://schemas.microsoft.com/office/drawing/2014/main" id="{C27FCB74-41F8-485C-894C-DCF00956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4" name="srtImg" descr="https://www.explore.ms/images/sort_blank.gif">
          <a:extLst>
            <a:ext uri="{FF2B5EF4-FFF2-40B4-BE49-F238E27FC236}">
              <a16:creationId xmlns:a16="http://schemas.microsoft.com/office/drawing/2014/main" id="{2D2FD641-C128-4373-BA1E-5FC8BCD2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5" name="srtImg" descr="https://www.explore.ms/images/sort_blank.gif">
          <a:extLst>
            <a:ext uri="{FF2B5EF4-FFF2-40B4-BE49-F238E27FC236}">
              <a16:creationId xmlns:a16="http://schemas.microsoft.com/office/drawing/2014/main" id="{CF7BE6AC-86E9-4CEA-8B73-4B45CEB5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6" name="srtImg" descr="https://www.explore.ms/images/sort_blank.gif">
          <a:extLst>
            <a:ext uri="{FF2B5EF4-FFF2-40B4-BE49-F238E27FC236}">
              <a16:creationId xmlns:a16="http://schemas.microsoft.com/office/drawing/2014/main" id="{0F63528B-BBCB-481D-AA41-D11ECA4D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7" name="srtImg" descr="https://www.explore.ms/images/sort_blank.gif">
          <a:extLst>
            <a:ext uri="{FF2B5EF4-FFF2-40B4-BE49-F238E27FC236}">
              <a16:creationId xmlns:a16="http://schemas.microsoft.com/office/drawing/2014/main" id="{8D570E4A-3E74-41CD-95E9-24DDA41E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8" name="srtImg" descr="https://www.explore.ms/images/sort_blank.gif">
          <a:extLst>
            <a:ext uri="{FF2B5EF4-FFF2-40B4-BE49-F238E27FC236}">
              <a16:creationId xmlns:a16="http://schemas.microsoft.com/office/drawing/2014/main" id="{48096423-68E2-42A8-8A25-15FA81C6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9" name="srtImg" descr="https://www.explore.ms/images/sort_blank.gif">
          <a:extLst>
            <a:ext uri="{FF2B5EF4-FFF2-40B4-BE49-F238E27FC236}">
              <a16:creationId xmlns:a16="http://schemas.microsoft.com/office/drawing/2014/main" id="{516BDC0E-745B-44B5-B3A5-AB06C0DA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190" name="srtImg" descr="https://www.explore.ms/images/sort_blank.gif">
          <a:extLst>
            <a:ext uri="{FF2B5EF4-FFF2-40B4-BE49-F238E27FC236}">
              <a16:creationId xmlns:a16="http://schemas.microsoft.com/office/drawing/2014/main" id="{F7ECE701-7311-4940-AF61-77A0523F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191" name="srtImg" descr="https://www.explore.ms/images/sort_blank.gif">
          <a:extLst>
            <a:ext uri="{FF2B5EF4-FFF2-40B4-BE49-F238E27FC236}">
              <a16:creationId xmlns:a16="http://schemas.microsoft.com/office/drawing/2014/main" id="{F79E4579-582C-4FD0-896B-72F51D7B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92" name="srtImg" descr="https://www.explore.ms/images/sort_blank.gif">
          <a:extLst>
            <a:ext uri="{FF2B5EF4-FFF2-40B4-BE49-F238E27FC236}">
              <a16:creationId xmlns:a16="http://schemas.microsoft.com/office/drawing/2014/main" id="{1F4AD665-E378-47FA-ADF0-D1F1944E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93" name="srtImg" descr="https://www.explore.ms/images/sort_blank.gif">
          <a:extLst>
            <a:ext uri="{FF2B5EF4-FFF2-40B4-BE49-F238E27FC236}">
              <a16:creationId xmlns:a16="http://schemas.microsoft.com/office/drawing/2014/main" id="{3502A79D-FAD0-4B29-B448-0CEB9B12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94" name="srtImg" descr="https://www.explore.ms/images/sort_blank.gif">
          <a:extLst>
            <a:ext uri="{FF2B5EF4-FFF2-40B4-BE49-F238E27FC236}">
              <a16:creationId xmlns:a16="http://schemas.microsoft.com/office/drawing/2014/main" id="{A816B929-1FB2-4853-8159-7C32376D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95" name="srtImg" descr="https://www.explore.ms/images/sort_blank.gif">
          <a:extLst>
            <a:ext uri="{FF2B5EF4-FFF2-40B4-BE49-F238E27FC236}">
              <a16:creationId xmlns:a16="http://schemas.microsoft.com/office/drawing/2014/main" id="{51299BB1-6B45-4AB5-84D0-CB860BBC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96" name="srtImg" descr="https://www.explore.ms/images/sort_blank.gif">
          <a:extLst>
            <a:ext uri="{FF2B5EF4-FFF2-40B4-BE49-F238E27FC236}">
              <a16:creationId xmlns:a16="http://schemas.microsoft.com/office/drawing/2014/main" id="{41BFEF90-85D9-48E7-8636-DD74992B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97" name="srtImg" descr="https://www.explore.ms/images/sort_blank.gif">
          <a:extLst>
            <a:ext uri="{FF2B5EF4-FFF2-40B4-BE49-F238E27FC236}">
              <a16:creationId xmlns:a16="http://schemas.microsoft.com/office/drawing/2014/main" id="{CB0F669B-B5D6-45A3-9C08-C6B86D12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98" name="srtImg" descr="https://www.explore.ms/images/sort_blank.gif">
          <a:extLst>
            <a:ext uri="{FF2B5EF4-FFF2-40B4-BE49-F238E27FC236}">
              <a16:creationId xmlns:a16="http://schemas.microsoft.com/office/drawing/2014/main" id="{15E297FD-AC06-4A16-8346-E62D7CBC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99" name="srtImg" descr="https://www.explore.ms/images/sort_blank.gif">
          <a:extLst>
            <a:ext uri="{FF2B5EF4-FFF2-40B4-BE49-F238E27FC236}">
              <a16:creationId xmlns:a16="http://schemas.microsoft.com/office/drawing/2014/main" id="{3E3E3BC3-8CB8-4B1B-98CD-4FEC74E0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00" name="srtImg" descr="https://www.explore.ms/images/sort_blank.gif">
          <a:extLst>
            <a:ext uri="{FF2B5EF4-FFF2-40B4-BE49-F238E27FC236}">
              <a16:creationId xmlns:a16="http://schemas.microsoft.com/office/drawing/2014/main" id="{9B2A881D-4956-430B-9C12-9FB21388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1" name="srtImg" descr="https://www.explore.ms/images/sort_blank.gif">
          <a:extLst>
            <a:ext uri="{FF2B5EF4-FFF2-40B4-BE49-F238E27FC236}">
              <a16:creationId xmlns:a16="http://schemas.microsoft.com/office/drawing/2014/main" id="{F6FE01AB-0D60-46A4-9BDB-A3E4869F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2" name="srtImg" descr="https://www.explore.ms/images/sort_blank.gif">
          <a:extLst>
            <a:ext uri="{FF2B5EF4-FFF2-40B4-BE49-F238E27FC236}">
              <a16:creationId xmlns:a16="http://schemas.microsoft.com/office/drawing/2014/main" id="{E8236AFE-D998-460B-8FAE-723C62C0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3" name="srtImg" descr="https://www.explore.ms/images/sort_blank.gif">
          <a:extLst>
            <a:ext uri="{FF2B5EF4-FFF2-40B4-BE49-F238E27FC236}">
              <a16:creationId xmlns:a16="http://schemas.microsoft.com/office/drawing/2014/main" id="{E25721D3-F20E-44EE-9CCA-8CF772E6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04" name="srtImg" descr="https://www.explore.ms/images/sort_blank.gif">
          <a:extLst>
            <a:ext uri="{FF2B5EF4-FFF2-40B4-BE49-F238E27FC236}">
              <a16:creationId xmlns:a16="http://schemas.microsoft.com/office/drawing/2014/main" id="{390640E3-0B27-4ECB-9799-79FBF846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05" name="srtImg" descr="https://www.explore.ms/images/sort_blank.gif">
          <a:extLst>
            <a:ext uri="{FF2B5EF4-FFF2-40B4-BE49-F238E27FC236}">
              <a16:creationId xmlns:a16="http://schemas.microsoft.com/office/drawing/2014/main" id="{AC0F132E-A756-425B-9312-611A0FF5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06" name="srtImg" descr="https://www.explore.ms/images/sort_blank.gif">
          <a:extLst>
            <a:ext uri="{FF2B5EF4-FFF2-40B4-BE49-F238E27FC236}">
              <a16:creationId xmlns:a16="http://schemas.microsoft.com/office/drawing/2014/main" id="{D7F31A93-BC37-4462-883B-50F74894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7" name="srtImg" descr="https://www.explore.ms/images/sort_blank.gif">
          <a:extLst>
            <a:ext uri="{FF2B5EF4-FFF2-40B4-BE49-F238E27FC236}">
              <a16:creationId xmlns:a16="http://schemas.microsoft.com/office/drawing/2014/main" id="{A396E88F-1917-4212-B891-9A4A099D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8" name="srtImg" descr="https://www.explore.ms/images/sort_blank.gif">
          <a:extLst>
            <a:ext uri="{FF2B5EF4-FFF2-40B4-BE49-F238E27FC236}">
              <a16:creationId xmlns:a16="http://schemas.microsoft.com/office/drawing/2014/main" id="{4EB1685A-D408-4E63-BEAA-7E23160C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9" name="srtImg" descr="https://www.explore.ms/images/sort_blank.gif">
          <a:extLst>
            <a:ext uri="{FF2B5EF4-FFF2-40B4-BE49-F238E27FC236}">
              <a16:creationId xmlns:a16="http://schemas.microsoft.com/office/drawing/2014/main" id="{38A13814-30FD-4A20-AD88-703EA789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10" name="srtImg" descr="https://www.explore.ms/images/sort_blank.gif">
          <a:extLst>
            <a:ext uri="{FF2B5EF4-FFF2-40B4-BE49-F238E27FC236}">
              <a16:creationId xmlns:a16="http://schemas.microsoft.com/office/drawing/2014/main" id="{53FF3D28-7BEB-4479-A391-BDB8C383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11" name="srtImg" descr="https://www.explore.ms/images/sort_blank.gif">
          <a:extLst>
            <a:ext uri="{FF2B5EF4-FFF2-40B4-BE49-F238E27FC236}">
              <a16:creationId xmlns:a16="http://schemas.microsoft.com/office/drawing/2014/main" id="{26CC061B-3028-4091-9C66-72690338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2" name="srtImg" descr="https://www.explore.ms/images/sort_blank.gif">
          <a:extLst>
            <a:ext uri="{FF2B5EF4-FFF2-40B4-BE49-F238E27FC236}">
              <a16:creationId xmlns:a16="http://schemas.microsoft.com/office/drawing/2014/main" id="{18DB39D4-E4B5-40E2-AAD3-EFAD57EF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3" name="srtImg" descr="https://www.explore.ms/images/sort_blank.gif">
          <a:extLst>
            <a:ext uri="{FF2B5EF4-FFF2-40B4-BE49-F238E27FC236}">
              <a16:creationId xmlns:a16="http://schemas.microsoft.com/office/drawing/2014/main" id="{64E1FAA9-5738-4463-8279-554C4EF1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4" name="srtImg" descr="https://www.explore.ms/images/sort_blank.gif">
          <a:extLst>
            <a:ext uri="{FF2B5EF4-FFF2-40B4-BE49-F238E27FC236}">
              <a16:creationId xmlns:a16="http://schemas.microsoft.com/office/drawing/2014/main" id="{4422DB80-0A06-42D0-88C7-32A9D463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5" name="srtImg" descr="https://www.explore.ms/images/sort_blank.gif">
          <a:extLst>
            <a:ext uri="{FF2B5EF4-FFF2-40B4-BE49-F238E27FC236}">
              <a16:creationId xmlns:a16="http://schemas.microsoft.com/office/drawing/2014/main" id="{13BEC384-BD3E-43BA-B1EA-F53FE727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6" name="srtImg" descr="https://www.explore.ms/images/sort_blank.gif">
          <a:extLst>
            <a:ext uri="{FF2B5EF4-FFF2-40B4-BE49-F238E27FC236}">
              <a16:creationId xmlns:a16="http://schemas.microsoft.com/office/drawing/2014/main" id="{22C1D797-E775-4ECF-B90A-E7C6AB6E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7" name="srtImg" descr="https://www.explore.ms/images/sort_blank.gif">
          <a:extLst>
            <a:ext uri="{FF2B5EF4-FFF2-40B4-BE49-F238E27FC236}">
              <a16:creationId xmlns:a16="http://schemas.microsoft.com/office/drawing/2014/main" id="{37CD519E-A9A5-4E25-A45E-F403D01F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18" name="srtImg" descr="https://www.explore.ms/images/sort_blank.gif">
          <a:extLst>
            <a:ext uri="{FF2B5EF4-FFF2-40B4-BE49-F238E27FC236}">
              <a16:creationId xmlns:a16="http://schemas.microsoft.com/office/drawing/2014/main" id="{2CBEB46C-C7CB-4EEF-BCC5-1C89FE1E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19" name="srtImg" descr="https://www.explore.ms/images/sort_blank.gif">
          <a:extLst>
            <a:ext uri="{FF2B5EF4-FFF2-40B4-BE49-F238E27FC236}">
              <a16:creationId xmlns:a16="http://schemas.microsoft.com/office/drawing/2014/main" id="{7EB47F45-9298-40A7-8F36-2B28DB7E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0" name="srtImg" descr="https://www.explore.ms/images/sort_blank.gif">
          <a:extLst>
            <a:ext uri="{FF2B5EF4-FFF2-40B4-BE49-F238E27FC236}">
              <a16:creationId xmlns:a16="http://schemas.microsoft.com/office/drawing/2014/main" id="{AA17EDE1-39C1-4B39-8E59-5238AD28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1" name="srtImg" descr="https://www.explore.ms/images/sort_blank.gif">
          <a:extLst>
            <a:ext uri="{FF2B5EF4-FFF2-40B4-BE49-F238E27FC236}">
              <a16:creationId xmlns:a16="http://schemas.microsoft.com/office/drawing/2014/main" id="{FA5C964C-CD2D-4C43-B292-E246E190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22" name="srtImg" descr="https://www.explore.ms/images/sort_blank.gif">
          <a:extLst>
            <a:ext uri="{FF2B5EF4-FFF2-40B4-BE49-F238E27FC236}">
              <a16:creationId xmlns:a16="http://schemas.microsoft.com/office/drawing/2014/main" id="{14721294-FFD4-4578-A502-51FB14E4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23" name="srtImg" descr="https://www.explore.ms/images/sort_blank.gif">
          <a:extLst>
            <a:ext uri="{FF2B5EF4-FFF2-40B4-BE49-F238E27FC236}">
              <a16:creationId xmlns:a16="http://schemas.microsoft.com/office/drawing/2014/main" id="{791E8ADC-3F13-4DFB-A0CE-D62A864A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24" name="srtImg" descr="https://www.explore.ms/images/sort_blank.gif">
          <a:extLst>
            <a:ext uri="{FF2B5EF4-FFF2-40B4-BE49-F238E27FC236}">
              <a16:creationId xmlns:a16="http://schemas.microsoft.com/office/drawing/2014/main" id="{B6A9146E-996E-42B6-AAB7-DFEC72EA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5" name="srtImg" descr="https://www.explore.ms/images/sort_blank.gif">
          <a:extLst>
            <a:ext uri="{FF2B5EF4-FFF2-40B4-BE49-F238E27FC236}">
              <a16:creationId xmlns:a16="http://schemas.microsoft.com/office/drawing/2014/main" id="{E3F0A274-BD3C-4304-B8F3-AA2B5F7E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6" name="srtImg" descr="https://www.explore.ms/images/sort_blank.gif">
          <a:extLst>
            <a:ext uri="{FF2B5EF4-FFF2-40B4-BE49-F238E27FC236}">
              <a16:creationId xmlns:a16="http://schemas.microsoft.com/office/drawing/2014/main" id="{56FCB7BA-95BC-472E-B86C-C6E11A4F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7" name="srtImg" descr="https://www.explore.ms/images/sort_blank.gif">
          <a:extLst>
            <a:ext uri="{FF2B5EF4-FFF2-40B4-BE49-F238E27FC236}">
              <a16:creationId xmlns:a16="http://schemas.microsoft.com/office/drawing/2014/main" id="{5DC5EA9D-A86A-46E4-9D9C-9420C3B0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28" name="srtImg" descr="https://www.explore.ms/images/sort_blank.gif">
          <a:extLst>
            <a:ext uri="{FF2B5EF4-FFF2-40B4-BE49-F238E27FC236}">
              <a16:creationId xmlns:a16="http://schemas.microsoft.com/office/drawing/2014/main" id="{7D8CCAE2-6C09-4EE0-B51A-90F162BC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29" name="srtImg" descr="https://www.explore.ms/images/sort_blank.gif">
          <a:extLst>
            <a:ext uri="{FF2B5EF4-FFF2-40B4-BE49-F238E27FC236}">
              <a16:creationId xmlns:a16="http://schemas.microsoft.com/office/drawing/2014/main" id="{AEB2CB9A-8D3C-49BF-B680-5FFDBA31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0" name="srtImg" descr="https://www.explore.ms/images/sort_blank.gif">
          <a:extLst>
            <a:ext uri="{FF2B5EF4-FFF2-40B4-BE49-F238E27FC236}">
              <a16:creationId xmlns:a16="http://schemas.microsoft.com/office/drawing/2014/main" id="{11758D84-9AED-4D83-86C0-C26A5B81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1" name="srtImg" descr="https://www.explore.ms/images/sort_blank.gif">
          <a:extLst>
            <a:ext uri="{FF2B5EF4-FFF2-40B4-BE49-F238E27FC236}">
              <a16:creationId xmlns:a16="http://schemas.microsoft.com/office/drawing/2014/main" id="{0CD6636F-E991-400B-AD90-B402F7A1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2" name="srtImg" descr="https://www.explore.ms/images/sort_blank.gif">
          <a:extLst>
            <a:ext uri="{FF2B5EF4-FFF2-40B4-BE49-F238E27FC236}">
              <a16:creationId xmlns:a16="http://schemas.microsoft.com/office/drawing/2014/main" id="{21C758BA-31A9-42A9-BD2C-353E97D4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3" name="srtImg" descr="https://www.explore.ms/images/sort_blank.gif">
          <a:extLst>
            <a:ext uri="{FF2B5EF4-FFF2-40B4-BE49-F238E27FC236}">
              <a16:creationId xmlns:a16="http://schemas.microsoft.com/office/drawing/2014/main" id="{D49FCD8D-A1A5-4CF5-B977-95B1D82E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4" name="srtImg" descr="https://www.explore.ms/images/sort_blank.gif">
          <a:extLst>
            <a:ext uri="{FF2B5EF4-FFF2-40B4-BE49-F238E27FC236}">
              <a16:creationId xmlns:a16="http://schemas.microsoft.com/office/drawing/2014/main" id="{F93DE7CB-226C-4834-9EC6-7CF4387B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5" name="srtImg" descr="https://www.explore.ms/images/sort_blank.gif">
          <a:extLst>
            <a:ext uri="{FF2B5EF4-FFF2-40B4-BE49-F238E27FC236}">
              <a16:creationId xmlns:a16="http://schemas.microsoft.com/office/drawing/2014/main" id="{34FDE1E0-81CE-4C7A-9237-A66FEA9A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6" name="srtImg" descr="https://www.explore.ms/images/sort_blank.gif">
          <a:extLst>
            <a:ext uri="{FF2B5EF4-FFF2-40B4-BE49-F238E27FC236}">
              <a16:creationId xmlns:a16="http://schemas.microsoft.com/office/drawing/2014/main" id="{5928F100-64D6-4407-A456-674A34D0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7" name="srtImg" descr="https://www.explore.ms/images/sort_blank.gif">
          <a:extLst>
            <a:ext uri="{FF2B5EF4-FFF2-40B4-BE49-F238E27FC236}">
              <a16:creationId xmlns:a16="http://schemas.microsoft.com/office/drawing/2014/main" id="{4282719C-A4BF-483D-8341-DCDA397E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238" name="srtImg" descr="https://www.explore.ms/images/sort_blank.gif">
          <a:extLst>
            <a:ext uri="{FF2B5EF4-FFF2-40B4-BE49-F238E27FC236}">
              <a16:creationId xmlns:a16="http://schemas.microsoft.com/office/drawing/2014/main" id="{9534929C-62BB-4503-9538-91820E17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239" name="srtImg" descr="https://www.explore.ms/images/sort_blank.gif">
          <a:extLst>
            <a:ext uri="{FF2B5EF4-FFF2-40B4-BE49-F238E27FC236}">
              <a16:creationId xmlns:a16="http://schemas.microsoft.com/office/drawing/2014/main" id="{28A2CE1A-7EFE-448F-A6C1-B24CB6AF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40" name="srtImg" descr="https://www.explore.ms/images/sort_blank.gif">
          <a:extLst>
            <a:ext uri="{FF2B5EF4-FFF2-40B4-BE49-F238E27FC236}">
              <a16:creationId xmlns:a16="http://schemas.microsoft.com/office/drawing/2014/main" id="{1D975109-F680-46C5-8B6E-EC87B3BE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41" name="srtImg" descr="https://www.explore.ms/images/sort_blank.gif">
          <a:extLst>
            <a:ext uri="{FF2B5EF4-FFF2-40B4-BE49-F238E27FC236}">
              <a16:creationId xmlns:a16="http://schemas.microsoft.com/office/drawing/2014/main" id="{CE573F03-1FA5-4EF7-BA00-267A6FC7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42" name="srtImg" descr="https://www.explore.ms/images/sort_blank.gif">
          <a:extLst>
            <a:ext uri="{FF2B5EF4-FFF2-40B4-BE49-F238E27FC236}">
              <a16:creationId xmlns:a16="http://schemas.microsoft.com/office/drawing/2014/main" id="{2185F26E-38B5-4563-8085-1050F15B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43" name="srtImg" descr="https://www.explore.ms/images/sort_blank.gif">
          <a:extLst>
            <a:ext uri="{FF2B5EF4-FFF2-40B4-BE49-F238E27FC236}">
              <a16:creationId xmlns:a16="http://schemas.microsoft.com/office/drawing/2014/main" id="{5151C386-F8D2-4E77-9940-0B5DF651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44" name="srtImg" descr="https://www.explore.ms/images/sort_blank.gif">
          <a:extLst>
            <a:ext uri="{FF2B5EF4-FFF2-40B4-BE49-F238E27FC236}">
              <a16:creationId xmlns:a16="http://schemas.microsoft.com/office/drawing/2014/main" id="{0A9CD719-8F50-4D28-872E-C93AD6A8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45" name="srtImg" descr="https://www.explore.ms/images/sort_blank.gif">
          <a:extLst>
            <a:ext uri="{FF2B5EF4-FFF2-40B4-BE49-F238E27FC236}">
              <a16:creationId xmlns:a16="http://schemas.microsoft.com/office/drawing/2014/main" id="{C0C8F74C-5A72-4E4A-91B1-4268AF34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46" name="srtImg" descr="https://www.explore.ms/images/sort_blank.gif">
          <a:extLst>
            <a:ext uri="{FF2B5EF4-FFF2-40B4-BE49-F238E27FC236}">
              <a16:creationId xmlns:a16="http://schemas.microsoft.com/office/drawing/2014/main" id="{6046D8D5-E06D-449E-B223-B921C0F8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47" name="srtImg" descr="https://www.explore.ms/images/sort_blank.gif">
          <a:extLst>
            <a:ext uri="{FF2B5EF4-FFF2-40B4-BE49-F238E27FC236}">
              <a16:creationId xmlns:a16="http://schemas.microsoft.com/office/drawing/2014/main" id="{218743F7-1950-4301-BCCD-98807C70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43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48" name="srtImg" descr="https://www.explore.ms/images/sort_blank.gif">
          <a:extLst>
            <a:ext uri="{FF2B5EF4-FFF2-40B4-BE49-F238E27FC236}">
              <a16:creationId xmlns:a16="http://schemas.microsoft.com/office/drawing/2014/main" id="{E08E4FDE-22FA-481B-B5F0-53B489DA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49" name="srtImg" descr="https://www.explore.ms/images/sort_blank.gif">
          <a:extLst>
            <a:ext uri="{FF2B5EF4-FFF2-40B4-BE49-F238E27FC236}">
              <a16:creationId xmlns:a16="http://schemas.microsoft.com/office/drawing/2014/main" id="{57ABD0E5-6D5D-4E1A-B941-A1A392BF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0" name="srtImg" descr="https://www.explore.ms/images/sort_blank.gif">
          <a:extLst>
            <a:ext uri="{FF2B5EF4-FFF2-40B4-BE49-F238E27FC236}">
              <a16:creationId xmlns:a16="http://schemas.microsoft.com/office/drawing/2014/main" id="{BB37DD57-9CB1-49E5-B06F-8A73E78E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1" name="srtImg" descr="https://www.explore.ms/images/sort_blank.gif">
          <a:extLst>
            <a:ext uri="{FF2B5EF4-FFF2-40B4-BE49-F238E27FC236}">
              <a16:creationId xmlns:a16="http://schemas.microsoft.com/office/drawing/2014/main" id="{551C65B6-3FF7-4635-BCA3-5987C969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52" name="srtImg" descr="https://www.explore.ms/images/sort_blank.gif">
          <a:extLst>
            <a:ext uri="{FF2B5EF4-FFF2-40B4-BE49-F238E27FC236}">
              <a16:creationId xmlns:a16="http://schemas.microsoft.com/office/drawing/2014/main" id="{C894BF59-72AF-48D7-A7EF-92018C2D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53" name="srtImg" descr="https://www.explore.ms/images/sort_blank.gif">
          <a:extLst>
            <a:ext uri="{FF2B5EF4-FFF2-40B4-BE49-F238E27FC236}">
              <a16:creationId xmlns:a16="http://schemas.microsoft.com/office/drawing/2014/main" id="{4814D673-E163-4639-9396-74C3C603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54" name="srtImg" descr="https://www.explore.ms/images/sort_blank.gif">
          <a:extLst>
            <a:ext uri="{FF2B5EF4-FFF2-40B4-BE49-F238E27FC236}">
              <a16:creationId xmlns:a16="http://schemas.microsoft.com/office/drawing/2014/main" id="{5314E04C-6A38-42B6-B226-752CF545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5" name="srtImg" descr="https://www.explore.ms/images/sort_blank.gif">
          <a:extLst>
            <a:ext uri="{FF2B5EF4-FFF2-40B4-BE49-F238E27FC236}">
              <a16:creationId xmlns:a16="http://schemas.microsoft.com/office/drawing/2014/main" id="{89F35F61-1AE3-4FD1-9EB7-1FC7DD02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6" name="srtImg" descr="https://www.explore.ms/images/sort_blank.gif">
          <a:extLst>
            <a:ext uri="{FF2B5EF4-FFF2-40B4-BE49-F238E27FC236}">
              <a16:creationId xmlns:a16="http://schemas.microsoft.com/office/drawing/2014/main" id="{84CF43BF-D0D2-4CF3-9F91-9CB693FC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7" name="srtImg" descr="https://www.explore.ms/images/sort_blank.gif">
          <a:extLst>
            <a:ext uri="{FF2B5EF4-FFF2-40B4-BE49-F238E27FC236}">
              <a16:creationId xmlns:a16="http://schemas.microsoft.com/office/drawing/2014/main" id="{5F2E06BE-050F-4CD9-B061-ECBB0C36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58" name="srtImg" descr="https://www.explore.ms/images/sort_blank.gif">
          <a:extLst>
            <a:ext uri="{FF2B5EF4-FFF2-40B4-BE49-F238E27FC236}">
              <a16:creationId xmlns:a16="http://schemas.microsoft.com/office/drawing/2014/main" id="{1B1A3A9A-5109-41EB-A76C-EF893492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59" name="srtImg" descr="https://www.explore.ms/images/sort_blank.gif">
          <a:extLst>
            <a:ext uri="{FF2B5EF4-FFF2-40B4-BE49-F238E27FC236}">
              <a16:creationId xmlns:a16="http://schemas.microsoft.com/office/drawing/2014/main" id="{FB798E2B-4D79-4774-AD7E-6896C23D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0" name="srtImg" descr="https://www.explore.ms/images/sort_blank.gif">
          <a:extLst>
            <a:ext uri="{FF2B5EF4-FFF2-40B4-BE49-F238E27FC236}">
              <a16:creationId xmlns:a16="http://schemas.microsoft.com/office/drawing/2014/main" id="{C6FF2E80-9162-4B48-B5D1-5BECA242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1" name="srtImg" descr="https://www.explore.ms/images/sort_blank.gif">
          <a:extLst>
            <a:ext uri="{FF2B5EF4-FFF2-40B4-BE49-F238E27FC236}">
              <a16:creationId xmlns:a16="http://schemas.microsoft.com/office/drawing/2014/main" id="{0E8A1855-5354-4C8C-A881-7876C8F3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2" name="srtImg" descr="https://www.explore.ms/images/sort_blank.gif">
          <a:extLst>
            <a:ext uri="{FF2B5EF4-FFF2-40B4-BE49-F238E27FC236}">
              <a16:creationId xmlns:a16="http://schemas.microsoft.com/office/drawing/2014/main" id="{58984B7B-4F27-4EA1-AE02-C08E93B8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3" name="srtImg" descr="https://www.explore.ms/images/sort_blank.gif">
          <a:extLst>
            <a:ext uri="{FF2B5EF4-FFF2-40B4-BE49-F238E27FC236}">
              <a16:creationId xmlns:a16="http://schemas.microsoft.com/office/drawing/2014/main" id="{18C5D6F8-D763-4B6D-9149-5581C827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4" name="srtImg" descr="https://www.explore.ms/images/sort_blank.gif">
          <a:extLst>
            <a:ext uri="{FF2B5EF4-FFF2-40B4-BE49-F238E27FC236}">
              <a16:creationId xmlns:a16="http://schemas.microsoft.com/office/drawing/2014/main" id="{3D064D0D-069F-46CF-BF12-4516DCD2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5" name="srtImg" descr="https://www.explore.ms/images/sort_blank.gif">
          <a:extLst>
            <a:ext uri="{FF2B5EF4-FFF2-40B4-BE49-F238E27FC236}">
              <a16:creationId xmlns:a16="http://schemas.microsoft.com/office/drawing/2014/main" id="{C552F0C1-A20C-45F3-8046-171FADC9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66" name="srtImg" descr="https://www.explore.ms/images/sort_blank.gif">
          <a:extLst>
            <a:ext uri="{FF2B5EF4-FFF2-40B4-BE49-F238E27FC236}">
              <a16:creationId xmlns:a16="http://schemas.microsoft.com/office/drawing/2014/main" id="{82C920EA-9CC9-496C-BBB5-886002B2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67" name="srtImg" descr="https://www.explore.ms/images/sort_blank.gif">
          <a:extLst>
            <a:ext uri="{FF2B5EF4-FFF2-40B4-BE49-F238E27FC236}">
              <a16:creationId xmlns:a16="http://schemas.microsoft.com/office/drawing/2014/main" id="{8F3A1F1F-A06F-4BBA-B394-29599B71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68" name="srtImg" descr="https://www.explore.ms/images/sort_blank.gif">
          <a:extLst>
            <a:ext uri="{FF2B5EF4-FFF2-40B4-BE49-F238E27FC236}">
              <a16:creationId xmlns:a16="http://schemas.microsoft.com/office/drawing/2014/main" id="{569F81AD-595E-4522-99F9-9577D993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69" name="srtImg" descr="https://www.explore.ms/images/sort_blank.gif">
          <a:extLst>
            <a:ext uri="{FF2B5EF4-FFF2-40B4-BE49-F238E27FC236}">
              <a16:creationId xmlns:a16="http://schemas.microsoft.com/office/drawing/2014/main" id="{A23A2986-7BD8-46A2-9907-1998E9D0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70" name="srtImg" descr="https://www.explore.ms/images/sort_blank.gif">
          <a:extLst>
            <a:ext uri="{FF2B5EF4-FFF2-40B4-BE49-F238E27FC236}">
              <a16:creationId xmlns:a16="http://schemas.microsoft.com/office/drawing/2014/main" id="{89881FFC-D4F0-4CE4-BA52-7D4A944C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71" name="srtImg" descr="https://www.explore.ms/images/sort_blank.gif">
          <a:extLst>
            <a:ext uri="{FF2B5EF4-FFF2-40B4-BE49-F238E27FC236}">
              <a16:creationId xmlns:a16="http://schemas.microsoft.com/office/drawing/2014/main" id="{85620EF9-DA4A-4494-9F93-652D6E8F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72" name="srtImg" descr="https://www.explore.ms/images/sort_blank.gif">
          <a:extLst>
            <a:ext uri="{FF2B5EF4-FFF2-40B4-BE49-F238E27FC236}">
              <a16:creationId xmlns:a16="http://schemas.microsoft.com/office/drawing/2014/main" id="{8300896F-E6A3-41EA-A469-0A0B947C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73" name="srtImg" descr="https://www.explore.ms/images/sort_blank.gif">
          <a:extLst>
            <a:ext uri="{FF2B5EF4-FFF2-40B4-BE49-F238E27FC236}">
              <a16:creationId xmlns:a16="http://schemas.microsoft.com/office/drawing/2014/main" id="{B56DC7F6-FF1A-436F-8BD5-C1B8DA47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74" name="srtImg" descr="https://www.explore.ms/images/sort_blank.gif">
          <a:extLst>
            <a:ext uri="{FF2B5EF4-FFF2-40B4-BE49-F238E27FC236}">
              <a16:creationId xmlns:a16="http://schemas.microsoft.com/office/drawing/2014/main" id="{C68B9783-AC87-41F3-BB2B-01294F7E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75" name="srtImg" descr="https://www.explore.ms/images/sort_blank.gif">
          <a:extLst>
            <a:ext uri="{FF2B5EF4-FFF2-40B4-BE49-F238E27FC236}">
              <a16:creationId xmlns:a16="http://schemas.microsoft.com/office/drawing/2014/main" id="{CBE549F9-A917-4360-BD6A-175FD492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76" name="srtImg" descr="https://www.explore.ms/images/sort_blank.gif">
          <a:extLst>
            <a:ext uri="{FF2B5EF4-FFF2-40B4-BE49-F238E27FC236}">
              <a16:creationId xmlns:a16="http://schemas.microsoft.com/office/drawing/2014/main" id="{33C7ABD7-DEF6-448E-BE75-E31BA1D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77" name="srtImg" descr="https://www.explore.ms/images/sort_blank.gif">
          <a:extLst>
            <a:ext uri="{FF2B5EF4-FFF2-40B4-BE49-F238E27FC236}">
              <a16:creationId xmlns:a16="http://schemas.microsoft.com/office/drawing/2014/main" id="{68C87A1D-095D-49E9-81BA-2E19C0B9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78" name="srtImg" descr="https://www.explore.ms/images/sort_blank.gif">
          <a:extLst>
            <a:ext uri="{FF2B5EF4-FFF2-40B4-BE49-F238E27FC236}">
              <a16:creationId xmlns:a16="http://schemas.microsoft.com/office/drawing/2014/main" id="{E2BDF4E7-0944-4622-8C45-D054FA1B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79" name="srtImg" descr="https://www.explore.ms/images/sort_blank.gif">
          <a:extLst>
            <a:ext uri="{FF2B5EF4-FFF2-40B4-BE49-F238E27FC236}">
              <a16:creationId xmlns:a16="http://schemas.microsoft.com/office/drawing/2014/main" id="{9824523E-71DB-4079-8FA6-A9A6642A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0" name="srtImg" descr="https://www.explore.ms/images/sort_blank.gif">
          <a:extLst>
            <a:ext uri="{FF2B5EF4-FFF2-40B4-BE49-F238E27FC236}">
              <a16:creationId xmlns:a16="http://schemas.microsoft.com/office/drawing/2014/main" id="{7B232629-DE83-43DE-B3DF-B1E1379C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1" name="srtImg" descr="https://www.explore.ms/images/sort_blank.gif">
          <a:extLst>
            <a:ext uri="{FF2B5EF4-FFF2-40B4-BE49-F238E27FC236}">
              <a16:creationId xmlns:a16="http://schemas.microsoft.com/office/drawing/2014/main" id="{EECBB8C1-94FC-45C1-80CE-2F54968F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2" name="srtImg" descr="https://www.explore.ms/images/sort_blank.gif">
          <a:extLst>
            <a:ext uri="{FF2B5EF4-FFF2-40B4-BE49-F238E27FC236}">
              <a16:creationId xmlns:a16="http://schemas.microsoft.com/office/drawing/2014/main" id="{16989F59-5871-4DC6-84D3-94A66D86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3" name="srtImg" descr="https://www.explore.ms/images/sort_blank.gif">
          <a:extLst>
            <a:ext uri="{FF2B5EF4-FFF2-40B4-BE49-F238E27FC236}">
              <a16:creationId xmlns:a16="http://schemas.microsoft.com/office/drawing/2014/main" id="{507FB179-68D4-4D5F-AE4D-5CADC616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4" name="srtImg" descr="https://www.explore.ms/images/sort_blank.gif">
          <a:extLst>
            <a:ext uri="{FF2B5EF4-FFF2-40B4-BE49-F238E27FC236}">
              <a16:creationId xmlns:a16="http://schemas.microsoft.com/office/drawing/2014/main" id="{81C9BF55-C689-4F35-9B71-FA518C40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5" name="srtImg" descr="https://www.explore.ms/images/sort_blank.gif">
          <a:extLst>
            <a:ext uri="{FF2B5EF4-FFF2-40B4-BE49-F238E27FC236}">
              <a16:creationId xmlns:a16="http://schemas.microsoft.com/office/drawing/2014/main" id="{CE9F5E87-768E-455E-9609-E068915C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286" name="srtImg" descr="https://www.explore.ms/images/sort_blank.gif">
          <a:extLst>
            <a:ext uri="{FF2B5EF4-FFF2-40B4-BE49-F238E27FC236}">
              <a16:creationId xmlns:a16="http://schemas.microsoft.com/office/drawing/2014/main" id="{D4708F5E-D332-4444-BEFD-244AE914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287" name="srtImg" descr="https://www.explore.ms/images/sort_blank.gif">
          <a:extLst>
            <a:ext uri="{FF2B5EF4-FFF2-40B4-BE49-F238E27FC236}">
              <a16:creationId xmlns:a16="http://schemas.microsoft.com/office/drawing/2014/main" id="{C71A3AAE-1176-400A-B794-9571D283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88" name="srtImg" descr="https://www.explore.ms/images/sort_blank.gif">
          <a:extLst>
            <a:ext uri="{FF2B5EF4-FFF2-40B4-BE49-F238E27FC236}">
              <a16:creationId xmlns:a16="http://schemas.microsoft.com/office/drawing/2014/main" id="{A97F0E59-89CE-43B8-AF5F-CB54FC99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89" name="srtImg" descr="https://www.explore.ms/images/sort_blank.gif">
          <a:extLst>
            <a:ext uri="{FF2B5EF4-FFF2-40B4-BE49-F238E27FC236}">
              <a16:creationId xmlns:a16="http://schemas.microsoft.com/office/drawing/2014/main" id="{1606D07C-C241-4303-9C24-7933E333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90" name="srtImg" descr="https://www.explore.ms/images/sort_blank.gif">
          <a:extLst>
            <a:ext uri="{FF2B5EF4-FFF2-40B4-BE49-F238E27FC236}">
              <a16:creationId xmlns:a16="http://schemas.microsoft.com/office/drawing/2014/main" id="{9ECCAF90-3852-448E-A3D6-CFA48DC7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91" name="srtImg" descr="https://www.explore.ms/images/sort_blank.gif">
          <a:extLst>
            <a:ext uri="{FF2B5EF4-FFF2-40B4-BE49-F238E27FC236}">
              <a16:creationId xmlns:a16="http://schemas.microsoft.com/office/drawing/2014/main" id="{C5931241-A6D8-41EA-8E6E-A863C1E7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92" name="srtImg" descr="https://www.explore.ms/images/sort_blank.gif">
          <a:extLst>
            <a:ext uri="{FF2B5EF4-FFF2-40B4-BE49-F238E27FC236}">
              <a16:creationId xmlns:a16="http://schemas.microsoft.com/office/drawing/2014/main" id="{AC93DC7D-72BB-49E8-8557-07D2A857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93" name="srtImg" descr="https://www.explore.ms/images/sort_blank.gif">
          <a:extLst>
            <a:ext uri="{FF2B5EF4-FFF2-40B4-BE49-F238E27FC236}">
              <a16:creationId xmlns:a16="http://schemas.microsoft.com/office/drawing/2014/main" id="{8D615B1C-D626-4BE9-BB2A-789EE08B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94" name="srtImg" descr="https://www.explore.ms/images/sort_blank.gif">
          <a:extLst>
            <a:ext uri="{FF2B5EF4-FFF2-40B4-BE49-F238E27FC236}">
              <a16:creationId xmlns:a16="http://schemas.microsoft.com/office/drawing/2014/main" id="{C5FBA901-26A1-4D47-A52C-D939AF5F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95" name="srtImg" descr="https://www.explore.ms/images/sort_blank.gif">
          <a:extLst>
            <a:ext uri="{FF2B5EF4-FFF2-40B4-BE49-F238E27FC236}">
              <a16:creationId xmlns:a16="http://schemas.microsoft.com/office/drawing/2014/main" id="{BDE045D5-7217-419B-8F52-7D8A2924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21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44</xdr:row>
      <xdr:rowOff>0</xdr:rowOff>
    </xdr:from>
    <xdr:ext cx="9525" cy="9525"/>
    <xdr:pic>
      <xdr:nvPicPr>
        <xdr:cNvPr id="296" name="srtImg" descr="https://www.explore.ms/images/sort_blank.gif">
          <a:extLst>
            <a:ext uri="{FF2B5EF4-FFF2-40B4-BE49-F238E27FC236}">
              <a16:creationId xmlns:a16="http://schemas.microsoft.com/office/drawing/2014/main" id="{B238648E-6322-4CB4-AAC3-70F17E07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44</xdr:row>
      <xdr:rowOff>0</xdr:rowOff>
    </xdr:from>
    <xdr:ext cx="9525" cy="9525"/>
    <xdr:pic>
      <xdr:nvPicPr>
        <xdr:cNvPr id="297" name="srtImg" descr="https://www.explore.ms/images/sort_blank.gif">
          <a:extLst>
            <a:ext uri="{FF2B5EF4-FFF2-40B4-BE49-F238E27FC236}">
              <a16:creationId xmlns:a16="http://schemas.microsoft.com/office/drawing/2014/main" id="{681F9F92-7E8E-4CEE-9E4D-E7E4742B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9525" cy="9525"/>
    <xdr:pic>
      <xdr:nvPicPr>
        <xdr:cNvPr id="298" name="srtImg" descr="https://www.explore.ms/images/sort_blank.gif">
          <a:extLst>
            <a:ext uri="{FF2B5EF4-FFF2-40B4-BE49-F238E27FC236}">
              <a16:creationId xmlns:a16="http://schemas.microsoft.com/office/drawing/2014/main" id="{44F82437-9E1A-4C64-8957-5C54D72A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95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9525" cy="9525"/>
    <xdr:pic>
      <xdr:nvPicPr>
        <xdr:cNvPr id="299" name="srtImg" descr="https://www.explore.ms/images/sort_blank.gif">
          <a:extLst>
            <a:ext uri="{FF2B5EF4-FFF2-40B4-BE49-F238E27FC236}">
              <a16:creationId xmlns:a16="http://schemas.microsoft.com/office/drawing/2014/main" id="{583876F9-A042-41F7-A82E-CE54687B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95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9525" cy="9525"/>
    <xdr:pic>
      <xdr:nvPicPr>
        <xdr:cNvPr id="300" name="srtImg" descr="https://www.explore.ms/images/sort_blank.gif">
          <a:extLst>
            <a:ext uri="{FF2B5EF4-FFF2-40B4-BE49-F238E27FC236}">
              <a16:creationId xmlns:a16="http://schemas.microsoft.com/office/drawing/2014/main" id="{28CD0247-7A2D-4099-847D-689C4330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95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9525" cy="9525"/>
    <xdr:pic>
      <xdr:nvPicPr>
        <xdr:cNvPr id="301" name="srtImg" descr="https://www.explore.ms/images/sort_blank.gif">
          <a:extLst>
            <a:ext uri="{FF2B5EF4-FFF2-40B4-BE49-F238E27FC236}">
              <a16:creationId xmlns:a16="http://schemas.microsoft.com/office/drawing/2014/main" id="{453F1924-89A9-45D1-9447-1FA3F293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95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352" name="srtImg" descr="https://www.explore.ms/images/sort_blank.gif">
          <a:extLst>
            <a:ext uri="{FF2B5EF4-FFF2-40B4-BE49-F238E27FC236}">
              <a16:creationId xmlns:a16="http://schemas.microsoft.com/office/drawing/2014/main" id="{CE40EABB-AA28-4C96-A512-A0187494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353" name="srtImg" descr="https://www.explore.ms/images/sort_blank.gif">
          <a:extLst>
            <a:ext uri="{FF2B5EF4-FFF2-40B4-BE49-F238E27FC236}">
              <a16:creationId xmlns:a16="http://schemas.microsoft.com/office/drawing/2014/main" id="{8389131F-3F0B-430A-94E2-EEA957F8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354" name="srtImg" descr="https://www.explore.ms/images/sort_blank.gif">
          <a:extLst>
            <a:ext uri="{FF2B5EF4-FFF2-40B4-BE49-F238E27FC236}">
              <a16:creationId xmlns:a16="http://schemas.microsoft.com/office/drawing/2014/main" id="{9FBE710A-75A7-4F2C-B02A-D42396B4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355" name="srtImg" descr="https://www.explore.ms/images/sort_blank.gif">
          <a:extLst>
            <a:ext uri="{FF2B5EF4-FFF2-40B4-BE49-F238E27FC236}">
              <a16:creationId xmlns:a16="http://schemas.microsoft.com/office/drawing/2014/main" id="{15F7D12D-3262-47F6-A63B-73DFBB70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356" name="srtImg" descr="https://www.explore.ms/images/sort_blank.gif">
          <a:extLst>
            <a:ext uri="{FF2B5EF4-FFF2-40B4-BE49-F238E27FC236}">
              <a16:creationId xmlns:a16="http://schemas.microsoft.com/office/drawing/2014/main" id="{52D3154D-4704-480B-B82A-021B1D57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357" name="srtImg" descr="https://www.explore.ms/images/sort_blank.gif">
          <a:extLst>
            <a:ext uri="{FF2B5EF4-FFF2-40B4-BE49-F238E27FC236}">
              <a16:creationId xmlns:a16="http://schemas.microsoft.com/office/drawing/2014/main" id="{2F7F9CFE-FDCF-44FC-ADCF-F7B2F664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358" name="srtImg" descr="https://www.explore.ms/images/sort_blank.gif">
          <a:extLst>
            <a:ext uri="{FF2B5EF4-FFF2-40B4-BE49-F238E27FC236}">
              <a16:creationId xmlns:a16="http://schemas.microsoft.com/office/drawing/2014/main" id="{9357D767-9A9C-45FA-A863-3A42D82D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359" name="srtImg" descr="https://www.explore.ms/images/sort_blank.gif">
          <a:extLst>
            <a:ext uri="{FF2B5EF4-FFF2-40B4-BE49-F238E27FC236}">
              <a16:creationId xmlns:a16="http://schemas.microsoft.com/office/drawing/2014/main" id="{A01E12F9-FB55-4FD6-A4AA-B6CE982A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360" name="srtImg" descr="https://www.explore.ms/images/sort_blank.gif">
          <a:extLst>
            <a:ext uri="{FF2B5EF4-FFF2-40B4-BE49-F238E27FC236}">
              <a16:creationId xmlns:a16="http://schemas.microsoft.com/office/drawing/2014/main" id="{20333713-477C-460A-97B5-957D3A42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361" name="srtImg" descr="https://www.explore.ms/images/sort_blank.gif">
          <a:extLst>
            <a:ext uri="{FF2B5EF4-FFF2-40B4-BE49-F238E27FC236}">
              <a16:creationId xmlns:a16="http://schemas.microsoft.com/office/drawing/2014/main" id="{743E6266-D8DB-4B52-8743-D7000CDA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362" name="srtImg" descr="https://www.explore.ms/images/sort_blank.gif">
          <a:extLst>
            <a:ext uri="{FF2B5EF4-FFF2-40B4-BE49-F238E27FC236}">
              <a16:creationId xmlns:a16="http://schemas.microsoft.com/office/drawing/2014/main" id="{BB1EBE4C-0981-45F0-9435-21F4B661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363" name="srtImg" descr="https://www.explore.ms/images/sort_blank.gif">
          <a:extLst>
            <a:ext uri="{FF2B5EF4-FFF2-40B4-BE49-F238E27FC236}">
              <a16:creationId xmlns:a16="http://schemas.microsoft.com/office/drawing/2014/main" id="{BC7CFCB5-B8F7-433B-A992-50C04D65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364" name="srtImg" descr="https://www.explore.ms/images/sort_blank.gif">
          <a:extLst>
            <a:ext uri="{FF2B5EF4-FFF2-40B4-BE49-F238E27FC236}">
              <a16:creationId xmlns:a16="http://schemas.microsoft.com/office/drawing/2014/main" id="{2429663B-06D5-48A9-B082-CCFC9182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365" name="srtImg" descr="https://www.explore.ms/images/sort_blank.gif">
          <a:extLst>
            <a:ext uri="{FF2B5EF4-FFF2-40B4-BE49-F238E27FC236}">
              <a16:creationId xmlns:a16="http://schemas.microsoft.com/office/drawing/2014/main" id="{975EAB9B-2996-443E-89A8-73C47244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366" name="srtImg" descr="https://www.explore.ms/images/sort_blank.gif">
          <a:extLst>
            <a:ext uri="{FF2B5EF4-FFF2-40B4-BE49-F238E27FC236}">
              <a16:creationId xmlns:a16="http://schemas.microsoft.com/office/drawing/2014/main" id="{9354D188-C591-4390-BA95-5C72C730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367" name="srtImg" descr="https://www.explore.ms/images/sort_blank.gif">
          <a:extLst>
            <a:ext uri="{FF2B5EF4-FFF2-40B4-BE49-F238E27FC236}">
              <a16:creationId xmlns:a16="http://schemas.microsoft.com/office/drawing/2014/main" id="{F8F59C9A-26BB-4E18-8023-2C3BB850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srtImg" descr="https://www.explore.ms/images/sort_blank.gif">
          <a:extLst>
            <a:ext uri="{FF2B5EF4-FFF2-40B4-BE49-F238E27FC236}">
              <a16:creationId xmlns:a16="http://schemas.microsoft.com/office/drawing/2014/main" id="{25CCF035-5485-4337-B91B-9E18B7A2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" name="srtImg" descr="https://www.explore.ms/images/sort_blank.gif">
          <a:extLst>
            <a:ext uri="{FF2B5EF4-FFF2-40B4-BE49-F238E27FC236}">
              <a16:creationId xmlns:a16="http://schemas.microsoft.com/office/drawing/2014/main" id="{9B755EAF-6ACF-4A07-951A-E29DEE4C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" name="srtImg" descr="https://www.explore.ms/images/sort_blank.gif">
          <a:extLst>
            <a:ext uri="{FF2B5EF4-FFF2-40B4-BE49-F238E27FC236}">
              <a16:creationId xmlns:a16="http://schemas.microsoft.com/office/drawing/2014/main" id="{EFC04864-0DAF-41ED-A661-5D12F7FE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5" name="srtImg" descr="https://www.explore.ms/images/sort_blank.gif">
          <a:extLst>
            <a:ext uri="{FF2B5EF4-FFF2-40B4-BE49-F238E27FC236}">
              <a16:creationId xmlns:a16="http://schemas.microsoft.com/office/drawing/2014/main" id="{C677FA31-40FE-4993-9AFE-4195964A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6" name="srtImg" descr="https://www.explore.ms/images/sort_blank.gif">
          <a:extLst>
            <a:ext uri="{FF2B5EF4-FFF2-40B4-BE49-F238E27FC236}">
              <a16:creationId xmlns:a16="http://schemas.microsoft.com/office/drawing/2014/main" id="{4EC0E213-DFCE-44DA-82BE-C80D8E6A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7" name="srtImg" descr="https://www.explore.ms/images/sort_blank.gif">
          <a:extLst>
            <a:ext uri="{FF2B5EF4-FFF2-40B4-BE49-F238E27FC236}">
              <a16:creationId xmlns:a16="http://schemas.microsoft.com/office/drawing/2014/main" id="{83527F67-D7BE-449C-A0FF-60103D5C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8" name="srtImg" descr="https://www.explore.ms/images/sort_blank.gif">
          <a:extLst>
            <a:ext uri="{FF2B5EF4-FFF2-40B4-BE49-F238E27FC236}">
              <a16:creationId xmlns:a16="http://schemas.microsoft.com/office/drawing/2014/main" id="{65854E8B-1085-406E-B109-7BD429E3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9" name="srtImg" descr="https://www.explore.ms/images/sort_blank.gif">
          <a:extLst>
            <a:ext uri="{FF2B5EF4-FFF2-40B4-BE49-F238E27FC236}">
              <a16:creationId xmlns:a16="http://schemas.microsoft.com/office/drawing/2014/main" id="{A771E045-EF4A-4072-AB27-D9FA9774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0" name="srtImg" descr="https://www.explore.ms/images/sort_blank.gif">
          <a:extLst>
            <a:ext uri="{FF2B5EF4-FFF2-40B4-BE49-F238E27FC236}">
              <a16:creationId xmlns:a16="http://schemas.microsoft.com/office/drawing/2014/main" id="{7E027722-26C6-4E48-8249-9ED178FA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1" name="srtImg" descr="https://www.explore.ms/images/sort_blank.gif">
          <a:extLst>
            <a:ext uri="{FF2B5EF4-FFF2-40B4-BE49-F238E27FC236}">
              <a16:creationId xmlns:a16="http://schemas.microsoft.com/office/drawing/2014/main" id="{CE0479A5-145F-4854-B416-0789AD98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" name="srtImg" descr="https://www.explore.ms/images/sort_blank.gif">
          <a:extLst>
            <a:ext uri="{FF2B5EF4-FFF2-40B4-BE49-F238E27FC236}">
              <a16:creationId xmlns:a16="http://schemas.microsoft.com/office/drawing/2014/main" id="{568F08F5-0C47-4E3C-8448-CBF39DFC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13" name="srtImg" descr="https://www.explore.ms/images/sort_blank.gif">
          <a:extLst>
            <a:ext uri="{FF2B5EF4-FFF2-40B4-BE49-F238E27FC236}">
              <a16:creationId xmlns:a16="http://schemas.microsoft.com/office/drawing/2014/main" id="{EDC41DEC-64F4-4047-89C9-612571E5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1</xdr:row>
      <xdr:rowOff>0</xdr:rowOff>
    </xdr:from>
    <xdr:ext cx="9525" cy="9525"/>
    <xdr:pic>
      <xdr:nvPicPr>
        <xdr:cNvPr id="14" name="srtImg" descr="https://www.explore.ms/images/sort_blank.gif">
          <a:extLst>
            <a:ext uri="{FF2B5EF4-FFF2-40B4-BE49-F238E27FC236}">
              <a16:creationId xmlns:a16="http://schemas.microsoft.com/office/drawing/2014/main" id="{E3AACD82-583B-4E95-9CB4-34FDA714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15" name="srtImg" descr="https://www.explore.ms/images/sort_blank.gif">
          <a:extLst>
            <a:ext uri="{FF2B5EF4-FFF2-40B4-BE49-F238E27FC236}">
              <a16:creationId xmlns:a16="http://schemas.microsoft.com/office/drawing/2014/main" id="{3DE0FD21-A6D0-43A4-968E-CEBBEB12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16" name="srtImg" descr="https://www.explore.ms/images/sort_blank.gif">
          <a:extLst>
            <a:ext uri="{FF2B5EF4-FFF2-40B4-BE49-F238E27FC236}">
              <a16:creationId xmlns:a16="http://schemas.microsoft.com/office/drawing/2014/main" id="{5C157095-AA5B-439A-89BB-3F447948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17" name="srtImg" descr="https://www.explore.ms/images/sort_blank.gif">
          <a:extLst>
            <a:ext uri="{FF2B5EF4-FFF2-40B4-BE49-F238E27FC236}">
              <a16:creationId xmlns:a16="http://schemas.microsoft.com/office/drawing/2014/main" id="{336D86A5-7DBF-4BB5-87B4-0ACC9BCE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18" name="srtImg" descr="https://www.explore.ms/images/sort_blank.gif">
          <a:extLst>
            <a:ext uri="{FF2B5EF4-FFF2-40B4-BE49-F238E27FC236}">
              <a16:creationId xmlns:a16="http://schemas.microsoft.com/office/drawing/2014/main" id="{08B775EF-C6C4-485A-B369-44F764C7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19" name="srtImg" descr="https://www.explore.ms/images/sort_blank.gif">
          <a:extLst>
            <a:ext uri="{FF2B5EF4-FFF2-40B4-BE49-F238E27FC236}">
              <a16:creationId xmlns:a16="http://schemas.microsoft.com/office/drawing/2014/main" id="{0DF3223E-B56A-4D00-B3F3-B249B881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0" name="srtImg" descr="https://www.explore.ms/images/sort_blank.gif">
          <a:extLst>
            <a:ext uri="{FF2B5EF4-FFF2-40B4-BE49-F238E27FC236}">
              <a16:creationId xmlns:a16="http://schemas.microsoft.com/office/drawing/2014/main" id="{DB91057E-81FD-4953-B964-5184655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1" name="srtImg" descr="https://www.explore.ms/images/sort_blank.gif">
          <a:extLst>
            <a:ext uri="{FF2B5EF4-FFF2-40B4-BE49-F238E27FC236}">
              <a16:creationId xmlns:a16="http://schemas.microsoft.com/office/drawing/2014/main" id="{164F3164-F9C4-41A2-86BD-49DB261A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2" name="srtImg" descr="https://www.explore.ms/images/sort_blank.gif">
          <a:extLst>
            <a:ext uri="{FF2B5EF4-FFF2-40B4-BE49-F238E27FC236}">
              <a16:creationId xmlns:a16="http://schemas.microsoft.com/office/drawing/2014/main" id="{4A1D6009-CC9B-4C74-B546-2E1A5A58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3" name="srtImg" descr="https://www.explore.ms/images/sort_blank.gif">
          <a:extLst>
            <a:ext uri="{FF2B5EF4-FFF2-40B4-BE49-F238E27FC236}">
              <a16:creationId xmlns:a16="http://schemas.microsoft.com/office/drawing/2014/main" id="{C55104F0-5F43-4A1C-81B2-03E635CF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4" name="srtImg" descr="https://www.explore.ms/images/sort_blank.gif">
          <a:extLst>
            <a:ext uri="{FF2B5EF4-FFF2-40B4-BE49-F238E27FC236}">
              <a16:creationId xmlns:a16="http://schemas.microsoft.com/office/drawing/2014/main" id="{061A0033-E1EE-4EAD-A158-3D031AC1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25" name="srtImg" descr="https://www.explore.ms/images/sort_blank.gif">
          <a:extLst>
            <a:ext uri="{FF2B5EF4-FFF2-40B4-BE49-F238E27FC236}">
              <a16:creationId xmlns:a16="http://schemas.microsoft.com/office/drawing/2014/main" id="{C7D9352A-A078-404D-8F18-5AE39330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6" name="srtImg" descr="https://www.explore.ms/images/sort_blank.gif">
          <a:extLst>
            <a:ext uri="{FF2B5EF4-FFF2-40B4-BE49-F238E27FC236}">
              <a16:creationId xmlns:a16="http://schemas.microsoft.com/office/drawing/2014/main" id="{8A5CA5CA-9C51-4518-9F9A-82A54FDD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7" name="srtImg" descr="https://www.explore.ms/images/sort_blank.gif">
          <a:extLst>
            <a:ext uri="{FF2B5EF4-FFF2-40B4-BE49-F238E27FC236}">
              <a16:creationId xmlns:a16="http://schemas.microsoft.com/office/drawing/2014/main" id="{D4D077F2-0B2D-40E1-934D-981BE648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8" name="srtImg" descr="https://www.explore.ms/images/sort_blank.gif">
          <a:extLst>
            <a:ext uri="{FF2B5EF4-FFF2-40B4-BE49-F238E27FC236}">
              <a16:creationId xmlns:a16="http://schemas.microsoft.com/office/drawing/2014/main" id="{27A25DC4-CDE2-4DA8-8AD2-B7570FF8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9" name="srtImg" descr="https://www.explore.ms/images/sort_blank.gif">
          <a:extLst>
            <a:ext uri="{FF2B5EF4-FFF2-40B4-BE49-F238E27FC236}">
              <a16:creationId xmlns:a16="http://schemas.microsoft.com/office/drawing/2014/main" id="{9B5A4797-1E26-4B87-9B66-A07BA58A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30" name="srtImg" descr="https://www.explore.ms/images/sort_blank.gif">
          <a:extLst>
            <a:ext uri="{FF2B5EF4-FFF2-40B4-BE49-F238E27FC236}">
              <a16:creationId xmlns:a16="http://schemas.microsoft.com/office/drawing/2014/main" id="{A376C14D-2EE6-40BE-B4F0-04A0F337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31" name="srtImg" descr="https://www.explore.ms/images/sort_blank.gif">
          <a:extLst>
            <a:ext uri="{FF2B5EF4-FFF2-40B4-BE49-F238E27FC236}">
              <a16:creationId xmlns:a16="http://schemas.microsoft.com/office/drawing/2014/main" id="{E0F827E7-4845-4E0B-ADF8-B54FD16D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2" name="srtImg" descr="https://www.explore.ms/images/sort_blank.gif">
          <a:extLst>
            <a:ext uri="{FF2B5EF4-FFF2-40B4-BE49-F238E27FC236}">
              <a16:creationId xmlns:a16="http://schemas.microsoft.com/office/drawing/2014/main" id="{EA1DE94B-6772-4C66-B366-06B8EBB6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3" name="srtImg" descr="https://www.explore.ms/images/sort_blank.gif">
          <a:extLst>
            <a:ext uri="{FF2B5EF4-FFF2-40B4-BE49-F238E27FC236}">
              <a16:creationId xmlns:a16="http://schemas.microsoft.com/office/drawing/2014/main" id="{07E50D2C-EAD2-440A-810E-4DBE0FF7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4" name="srtImg" descr="https://www.explore.ms/images/sort_blank.gif">
          <a:extLst>
            <a:ext uri="{FF2B5EF4-FFF2-40B4-BE49-F238E27FC236}">
              <a16:creationId xmlns:a16="http://schemas.microsoft.com/office/drawing/2014/main" id="{C509EC3F-47C7-4D8A-BB01-118A0492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5" name="srtImg" descr="https://www.explore.ms/images/sort_blank.gif">
          <a:extLst>
            <a:ext uri="{FF2B5EF4-FFF2-40B4-BE49-F238E27FC236}">
              <a16:creationId xmlns:a16="http://schemas.microsoft.com/office/drawing/2014/main" id="{2EECC020-0D3B-43EE-B0B1-378779CA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6" name="srtImg" descr="https://www.explore.ms/images/sort_blank.gif">
          <a:extLst>
            <a:ext uri="{FF2B5EF4-FFF2-40B4-BE49-F238E27FC236}">
              <a16:creationId xmlns:a16="http://schemas.microsoft.com/office/drawing/2014/main" id="{A1F3B745-D7B9-4DAA-AEAA-A4902B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7" name="srtImg" descr="https://www.explore.ms/images/sort_blank.gif">
          <a:extLst>
            <a:ext uri="{FF2B5EF4-FFF2-40B4-BE49-F238E27FC236}">
              <a16:creationId xmlns:a16="http://schemas.microsoft.com/office/drawing/2014/main" id="{DAF190A5-C5D8-4ADE-8971-804C7A2D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8" name="srtImg" descr="https://www.explore.ms/images/sort_blank.gif">
          <a:extLst>
            <a:ext uri="{FF2B5EF4-FFF2-40B4-BE49-F238E27FC236}">
              <a16:creationId xmlns:a16="http://schemas.microsoft.com/office/drawing/2014/main" id="{FA794D54-45C3-4AB6-B8A8-96A9F66B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9" name="srtImg" descr="https://www.explore.ms/images/sort_blank.gif">
          <a:extLst>
            <a:ext uri="{FF2B5EF4-FFF2-40B4-BE49-F238E27FC236}">
              <a16:creationId xmlns:a16="http://schemas.microsoft.com/office/drawing/2014/main" id="{60B8FAEE-C85C-456B-868E-C79356E4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1</xdr:row>
      <xdr:rowOff>0</xdr:rowOff>
    </xdr:from>
    <xdr:ext cx="9525" cy="9525"/>
    <xdr:pic>
      <xdr:nvPicPr>
        <xdr:cNvPr id="40" name="srtImg" descr="https://www.explore.ms/images/sort_blank.gif">
          <a:extLst>
            <a:ext uri="{FF2B5EF4-FFF2-40B4-BE49-F238E27FC236}">
              <a16:creationId xmlns:a16="http://schemas.microsoft.com/office/drawing/2014/main" id="{F632491D-FEC1-46C0-B0B3-E5AFF126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41" name="srtImg" descr="https://www.explore.ms/images/sort_blank.gif">
          <a:extLst>
            <a:ext uri="{FF2B5EF4-FFF2-40B4-BE49-F238E27FC236}">
              <a16:creationId xmlns:a16="http://schemas.microsoft.com/office/drawing/2014/main" id="{21005628-47BF-4D41-9FB2-2E7205DB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42" name="srtImg" descr="https://www.explore.ms/images/sort_blank.gif">
          <a:extLst>
            <a:ext uri="{FF2B5EF4-FFF2-40B4-BE49-F238E27FC236}">
              <a16:creationId xmlns:a16="http://schemas.microsoft.com/office/drawing/2014/main" id="{1774A039-1186-4096-A6D8-5D7CFB50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43" name="srtImg" descr="https://www.explore.ms/images/sort_blank.gif">
          <a:extLst>
            <a:ext uri="{FF2B5EF4-FFF2-40B4-BE49-F238E27FC236}">
              <a16:creationId xmlns:a16="http://schemas.microsoft.com/office/drawing/2014/main" id="{E59C50CC-089F-470E-80C3-962E7C71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44" name="srtImg" descr="https://www.explore.ms/images/sort_blank.gif">
          <a:extLst>
            <a:ext uri="{FF2B5EF4-FFF2-40B4-BE49-F238E27FC236}">
              <a16:creationId xmlns:a16="http://schemas.microsoft.com/office/drawing/2014/main" id="{DC39E8AC-4E27-48D3-A6AF-3032AADC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45" name="srtImg" descr="https://www.explore.ms/images/sort_blank.gif">
          <a:extLst>
            <a:ext uri="{FF2B5EF4-FFF2-40B4-BE49-F238E27FC236}">
              <a16:creationId xmlns:a16="http://schemas.microsoft.com/office/drawing/2014/main" id="{ACA0896C-BBE8-4458-B4DA-72A569BF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46" name="srtImg" descr="https://www.explore.ms/images/sort_blank.gif">
          <a:extLst>
            <a:ext uri="{FF2B5EF4-FFF2-40B4-BE49-F238E27FC236}">
              <a16:creationId xmlns:a16="http://schemas.microsoft.com/office/drawing/2014/main" id="{6B7A408E-7B96-4583-AED3-B34CF0D9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47" name="srtImg" descr="https://www.explore.ms/images/sort_blank.gif">
          <a:extLst>
            <a:ext uri="{FF2B5EF4-FFF2-40B4-BE49-F238E27FC236}">
              <a16:creationId xmlns:a16="http://schemas.microsoft.com/office/drawing/2014/main" id="{DE9028C5-22B4-429B-A0BB-BD185668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48" name="srtImg" descr="https://www.explore.ms/images/sort_blank.gif">
          <a:extLst>
            <a:ext uri="{FF2B5EF4-FFF2-40B4-BE49-F238E27FC236}">
              <a16:creationId xmlns:a16="http://schemas.microsoft.com/office/drawing/2014/main" id="{9C25579D-4BFA-4995-9675-3FDBF38D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49" name="srtImg" descr="https://www.explore.ms/images/sort_blank.gif">
          <a:extLst>
            <a:ext uri="{FF2B5EF4-FFF2-40B4-BE49-F238E27FC236}">
              <a16:creationId xmlns:a16="http://schemas.microsoft.com/office/drawing/2014/main" id="{AFB871DA-5A2A-4BFB-840C-FD7EA598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50" name="srtImg" descr="https://www.explore.ms/images/sort_blank.gif">
          <a:extLst>
            <a:ext uri="{FF2B5EF4-FFF2-40B4-BE49-F238E27FC236}">
              <a16:creationId xmlns:a16="http://schemas.microsoft.com/office/drawing/2014/main" id="{00EED0D7-5403-4AF4-A7D9-CB1B9EEC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51" name="srtImg" descr="https://www.explore.ms/images/sort_blank.gif">
          <a:extLst>
            <a:ext uri="{FF2B5EF4-FFF2-40B4-BE49-F238E27FC236}">
              <a16:creationId xmlns:a16="http://schemas.microsoft.com/office/drawing/2014/main" id="{2EB27E60-B695-41EB-A6CD-26ECE46A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52" name="srtImg" descr="https://www.explore.ms/images/sort_blank.gif">
          <a:extLst>
            <a:ext uri="{FF2B5EF4-FFF2-40B4-BE49-F238E27FC236}">
              <a16:creationId xmlns:a16="http://schemas.microsoft.com/office/drawing/2014/main" id="{D8E9A019-B894-4055-9709-7AAA6495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759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53" name="srtImg" descr="https://www.explore.ms/images/sort_blank.gif">
          <a:extLst>
            <a:ext uri="{FF2B5EF4-FFF2-40B4-BE49-F238E27FC236}">
              <a16:creationId xmlns:a16="http://schemas.microsoft.com/office/drawing/2014/main" id="{3E934E3F-ED92-41A3-9731-64E6C0EA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759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54" name="srtImg" descr="https://www.explore.ms/images/sort_blank.gif">
          <a:extLst>
            <a:ext uri="{FF2B5EF4-FFF2-40B4-BE49-F238E27FC236}">
              <a16:creationId xmlns:a16="http://schemas.microsoft.com/office/drawing/2014/main" id="{5BBEC387-0A2B-44C8-A810-245E8919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778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55" name="srtImg" descr="https://www.explore.ms/images/sort_blank.gif">
          <a:extLst>
            <a:ext uri="{FF2B5EF4-FFF2-40B4-BE49-F238E27FC236}">
              <a16:creationId xmlns:a16="http://schemas.microsoft.com/office/drawing/2014/main" id="{24F7D5FE-1BA9-49B1-8CCF-81C840D5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5525" y="778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6" name="srtImg" descr="https://www.explore.ms/images/sort_blank.gif">
          <a:extLst>
            <a:ext uri="{FF2B5EF4-FFF2-40B4-BE49-F238E27FC236}">
              <a16:creationId xmlns:a16="http://schemas.microsoft.com/office/drawing/2014/main" id="{5D3C0991-8F4A-4E68-B3EA-1B373C82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57" name="srtImg" descr="https://www.explore.ms/images/sort_blank.gif">
          <a:extLst>
            <a:ext uri="{FF2B5EF4-FFF2-40B4-BE49-F238E27FC236}">
              <a16:creationId xmlns:a16="http://schemas.microsoft.com/office/drawing/2014/main" id="{1FC29D58-492A-47E1-B73F-E73FD1F2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58" name="srtImg" descr="https://www.explore.ms/images/sort_blank.gif">
          <a:extLst>
            <a:ext uri="{FF2B5EF4-FFF2-40B4-BE49-F238E27FC236}">
              <a16:creationId xmlns:a16="http://schemas.microsoft.com/office/drawing/2014/main" id="{30C4685D-1075-4CA3-BDA2-747EC7E4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59" name="srtImg" descr="https://www.explore.ms/images/sort_blank.gif">
          <a:extLst>
            <a:ext uri="{FF2B5EF4-FFF2-40B4-BE49-F238E27FC236}">
              <a16:creationId xmlns:a16="http://schemas.microsoft.com/office/drawing/2014/main" id="{25B56293-59C5-4242-852F-111272DC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60" name="srtImg" descr="https://www.explore.ms/images/sort_blank.gif">
          <a:extLst>
            <a:ext uri="{FF2B5EF4-FFF2-40B4-BE49-F238E27FC236}">
              <a16:creationId xmlns:a16="http://schemas.microsoft.com/office/drawing/2014/main" id="{A4E4053D-7A69-4255-A122-81D2FB6A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1" name="srtImg" descr="https://www.explore.ms/images/sort_blank.gif">
          <a:extLst>
            <a:ext uri="{FF2B5EF4-FFF2-40B4-BE49-F238E27FC236}">
              <a16:creationId xmlns:a16="http://schemas.microsoft.com/office/drawing/2014/main" id="{203A2864-778F-47CC-BB58-22421CE6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" name="srtImg" descr="https://www.explore.ms/images/sort_blank.gif">
          <a:extLst>
            <a:ext uri="{FF2B5EF4-FFF2-40B4-BE49-F238E27FC236}">
              <a16:creationId xmlns:a16="http://schemas.microsoft.com/office/drawing/2014/main" id="{79927A9B-97D4-416B-A2DF-0F180D0E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63" name="srtImg" descr="https://www.explore.ms/images/sort_blank.gif">
          <a:extLst>
            <a:ext uri="{FF2B5EF4-FFF2-40B4-BE49-F238E27FC236}">
              <a16:creationId xmlns:a16="http://schemas.microsoft.com/office/drawing/2014/main" id="{89F5C554-EE96-41A5-B9E3-F490974E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64" name="srtImg" descr="https://www.explore.ms/images/sort_blank.gif">
          <a:extLst>
            <a:ext uri="{FF2B5EF4-FFF2-40B4-BE49-F238E27FC236}">
              <a16:creationId xmlns:a16="http://schemas.microsoft.com/office/drawing/2014/main" id="{D36502AD-A68E-47A4-B694-60A1050A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65" name="srtImg" descr="https://www.explore.ms/images/sort_blank.gif">
          <a:extLst>
            <a:ext uri="{FF2B5EF4-FFF2-40B4-BE49-F238E27FC236}">
              <a16:creationId xmlns:a16="http://schemas.microsoft.com/office/drawing/2014/main" id="{B7A86DE4-5C2C-42AD-8BBA-E0E87628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66" name="srtImg" descr="https://www.explore.ms/images/sort_blank.gif">
          <a:extLst>
            <a:ext uri="{FF2B5EF4-FFF2-40B4-BE49-F238E27FC236}">
              <a16:creationId xmlns:a16="http://schemas.microsoft.com/office/drawing/2014/main" id="{E3417B16-357A-469E-90A8-497629DD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7" name="srtImg" descr="https://www.explore.ms/images/sort_blank.gif">
          <a:extLst>
            <a:ext uri="{FF2B5EF4-FFF2-40B4-BE49-F238E27FC236}">
              <a16:creationId xmlns:a16="http://schemas.microsoft.com/office/drawing/2014/main" id="{0555B684-C39A-432B-AE83-35D50BC2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68" name="srtImg" descr="https://www.explore.ms/images/sort_blank.gif">
          <a:extLst>
            <a:ext uri="{FF2B5EF4-FFF2-40B4-BE49-F238E27FC236}">
              <a16:creationId xmlns:a16="http://schemas.microsoft.com/office/drawing/2014/main" id="{8B92EE26-FECC-4AD0-8421-E60C9910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69" name="srtImg" descr="https://www.explore.ms/images/sort_blank.gif">
          <a:extLst>
            <a:ext uri="{FF2B5EF4-FFF2-40B4-BE49-F238E27FC236}">
              <a16:creationId xmlns:a16="http://schemas.microsoft.com/office/drawing/2014/main" id="{26A78307-3EB8-4748-9B19-5E8590FD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70" name="srtImg" descr="https://www.explore.ms/images/sort_blank.gif">
          <a:extLst>
            <a:ext uri="{FF2B5EF4-FFF2-40B4-BE49-F238E27FC236}">
              <a16:creationId xmlns:a16="http://schemas.microsoft.com/office/drawing/2014/main" id="{E747D293-E178-4020-8EBF-BCEED772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71" name="srtImg" descr="https://www.explore.ms/images/sort_blank.gif">
          <a:extLst>
            <a:ext uri="{FF2B5EF4-FFF2-40B4-BE49-F238E27FC236}">
              <a16:creationId xmlns:a16="http://schemas.microsoft.com/office/drawing/2014/main" id="{D8F43752-79F3-410C-9950-819E2569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72" name="srtImg" descr="https://www.explore.ms/images/sort_blank.gif">
          <a:extLst>
            <a:ext uri="{FF2B5EF4-FFF2-40B4-BE49-F238E27FC236}">
              <a16:creationId xmlns:a16="http://schemas.microsoft.com/office/drawing/2014/main" id="{52FBCF23-BDFB-4F03-A029-44CC222B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73" name="srtImg" descr="https://www.explore.ms/images/sort_blank.gif">
          <a:extLst>
            <a:ext uri="{FF2B5EF4-FFF2-40B4-BE49-F238E27FC236}">
              <a16:creationId xmlns:a16="http://schemas.microsoft.com/office/drawing/2014/main" id="{6D850DC9-D124-4FE2-B267-0039343F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" name="srtImg" descr="https://www.explore.ms/images/sort_blank.gif">
          <a:extLst>
            <a:ext uri="{FF2B5EF4-FFF2-40B4-BE49-F238E27FC236}">
              <a16:creationId xmlns:a16="http://schemas.microsoft.com/office/drawing/2014/main" id="{3FF4D7D4-FB9E-4070-BE5F-1B3C7D4D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75" name="srtImg" descr="https://www.explore.ms/images/sort_blank.gif">
          <a:extLst>
            <a:ext uri="{FF2B5EF4-FFF2-40B4-BE49-F238E27FC236}">
              <a16:creationId xmlns:a16="http://schemas.microsoft.com/office/drawing/2014/main" id="{69E53E90-DFC3-4D4E-A714-40A048F5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76" name="srtImg" descr="https://www.explore.ms/images/sort_blank.gif">
          <a:extLst>
            <a:ext uri="{FF2B5EF4-FFF2-40B4-BE49-F238E27FC236}">
              <a16:creationId xmlns:a16="http://schemas.microsoft.com/office/drawing/2014/main" id="{59B075FE-C92E-448E-BF6D-2CFEE085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77" name="srtImg" descr="https://www.explore.ms/images/sort_blank.gif">
          <a:extLst>
            <a:ext uri="{FF2B5EF4-FFF2-40B4-BE49-F238E27FC236}">
              <a16:creationId xmlns:a16="http://schemas.microsoft.com/office/drawing/2014/main" id="{FD255492-D130-4FC7-BA0D-90006D7F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78" name="srtImg" descr="https://www.explore.ms/images/sort_blank.gif">
          <a:extLst>
            <a:ext uri="{FF2B5EF4-FFF2-40B4-BE49-F238E27FC236}">
              <a16:creationId xmlns:a16="http://schemas.microsoft.com/office/drawing/2014/main" id="{8A357EB6-496C-4522-9F5D-8881183E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79" name="srtImg" descr="https://www.explore.ms/images/sort_blank.gif">
          <a:extLst>
            <a:ext uri="{FF2B5EF4-FFF2-40B4-BE49-F238E27FC236}">
              <a16:creationId xmlns:a16="http://schemas.microsoft.com/office/drawing/2014/main" id="{CE5E5CEC-A6EB-4EEF-BCFF-D47A246E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" name="srtImg" descr="https://www.explore.ms/images/sort_blank.gif">
          <a:extLst>
            <a:ext uri="{FF2B5EF4-FFF2-40B4-BE49-F238E27FC236}">
              <a16:creationId xmlns:a16="http://schemas.microsoft.com/office/drawing/2014/main" id="{A9C68D89-37D4-4C5A-9868-5237AF23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81" name="srtImg" descr="https://www.explore.ms/images/sort_blank.gif">
          <a:extLst>
            <a:ext uri="{FF2B5EF4-FFF2-40B4-BE49-F238E27FC236}">
              <a16:creationId xmlns:a16="http://schemas.microsoft.com/office/drawing/2014/main" id="{26653568-FCD7-451F-8D41-D83C26D1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82" name="srtImg" descr="https://www.explore.ms/images/sort_blank.gif">
          <a:extLst>
            <a:ext uri="{FF2B5EF4-FFF2-40B4-BE49-F238E27FC236}">
              <a16:creationId xmlns:a16="http://schemas.microsoft.com/office/drawing/2014/main" id="{43DEE5EF-F040-47FA-852F-CD58C2CB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83" name="srtImg" descr="https://www.explore.ms/images/sort_blank.gif">
          <a:extLst>
            <a:ext uri="{FF2B5EF4-FFF2-40B4-BE49-F238E27FC236}">
              <a16:creationId xmlns:a16="http://schemas.microsoft.com/office/drawing/2014/main" id="{6D84B7C3-0E21-4348-9170-219E4F29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84" name="srtImg" descr="https://www.explore.ms/images/sort_blank.gif">
          <a:extLst>
            <a:ext uri="{FF2B5EF4-FFF2-40B4-BE49-F238E27FC236}">
              <a16:creationId xmlns:a16="http://schemas.microsoft.com/office/drawing/2014/main" id="{AB3C1D0A-E3A6-45EA-8C3E-D03D801F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85" name="srtImg" descr="https://www.explore.ms/images/sort_blank.gif">
          <a:extLst>
            <a:ext uri="{FF2B5EF4-FFF2-40B4-BE49-F238E27FC236}">
              <a16:creationId xmlns:a16="http://schemas.microsoft.com/office/drawing/2014/main" id="{C6346C15-DCF2-4D75-838F-1501582C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" name="srtImg" descr="https://www.explore.ms/images/sort_blank.gif">
          <a:extLst>
            <a:ext uri="{FF2B5EF4-FFF2-40B4-BE49-F238E27FC236}">
              <a16:creationId xmlns:a16="http://schemas.microsoft.com/office/drawing/2014/main" id="{D1B35DDD-DA75-466B-AC85-CB85FDC6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" name="srtImg" descr="https://www.explore.ms/images/sort_blank.gif">
          <a:extLst>
            <a:ext uri="{FF2B5EF4-FFF2-40B4-BE49-F238E27FC236}">
              <a16:creationId xmlns:a16="http://schemas.microsoft.com/office/drawing/2014/main" id="{D7D26C66-75EE-491B-8C76-614D8581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" name="srtImg" descr="https://www.explore.ms/images/sort_blank.gif">
          <a:extLst>
            <a:ext uri="{FF2B5EF4-FFF2-40B4-BE49-F238E27FC236}">
              <a16:creationId xmlns:a16="http://schemas.microsoft.com/office/drawing/2014/main" id="{AF0E4630-EF94-41C3-836A-323EC310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" name="srtImg" descr="https://www.explore.ms/images/sort_blank.gif">
          <a:extLst>
            <a:ext uri="{FF2B5EF4-FFF2-40B4-BE49-F238E27FC236}">
              <a16:creationId xmlns:a16="http://schemas.microsoft.com/office/drawing/2014/main" id="{4941B26A-EA26-4E55-9F36-48C89BFC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" name="srtImg" descr="https://www.explore.ms/images/sort_blank.gif">
          <a:extLst>
            <a:ext uri="{FF2B5EF4-FFF2-40B4-BE49-F238E27FC236}">
              <a16:creationId xmlns:a16="http://schemas.microsoft.com/office/drawing/2014/main" id="{409D4C57-4708-4C1B-BE80-FE2EA9AD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" name="srtImg" descr="https://www.explore.ms/images/sort_blank.gif">
          <a:extLst>
            <a:ext uri="{FF2B5EF4-FFF2-40B4-BE49-F238E27FC236}">
              <a16:creationId xmlns:a16="http://schemas.microsoft.com/office/drawing/2014/main" id="{FF19D499-6510-43E3-BBA4-46C64D39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" name="srtImg" descr="https://www.explore.ms/images/sort_blank.gif">
          <a:extLst>
            <a:ext uri="{FF2B5EF4-FFF2-40B4-BE49-F238E27FC236}">
              <a16:creationId xmlns:a16="http://schemas.microsoft.com/office/drawing/2014/main" id="{0CBF118A-AF2E-4FA2-8A83-C8E46A23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" name="srtImg" descr="https://www.explore.ms/images/sort_blank.gif">
          <a:extLst>
            <a:ext uri="{FF2B5EF4-FFF2-40B4-BE49-F238E27FC236}">
              <a16:creationId xmlns:a16="http://schemas.microsoft.com/office/drawing/2014/main" id="{209AA664-DE02-492F-BE6C-FFDB714A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9525" cy="9525"/>
    <xdr:pic>
      <xdr:nvPicPr>
        <xdr:cNvPr id="94" name="srtImg" descr="https://www.explore.ms/images/sort_blank.gif">
          <a:extLst>
            <a:ext uri="{FF2B5EF4-FFF2-40B4-BE49-F238E27FC236}">
              <a16:creationId xmlns:a16="http://schemas.microsoft.com/office/drawing/2014/main" id="{2EDFC1DF-E9B4-43F4-8ACE-1038DD5E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9525" cy="9525"/>
    <xdr:pic>
      <xdr:nvPicPr>
        <xdr:cNvPr id="95" name="srtImg" descr="https://www.explore.ms/images/sort_blank.gif">
          <a:extLst>
            <a:ext uri="{FF2B5EF4-FFF2-40B4-BE49-F238E27FC236}">
              <a16:creationId xmlns:a16="http://schemas.microsoft.com/office/drawing/2014/main" id="{12F79561-6D54-474D-8119-E6272109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9525" cy="9525"/>
    <xdr:pic>
      <xdr:nvPicPr>
        <xdr:cNvPr id="96" name="srtImg" descr="https://www.explore.ms/images/sort_blank.gif">
          <a:extLst>
            <a:ext uri="{FF2B5EF4-FFF2-40B4-BE49-F238E27FC236}">
              <a16:creationId xmlns:a16="http://schemas.microsoft.com/office/drawing/2014/main" id="{55692364-F757-4B71-B749-57E04B10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9525" cy="9525"/>
    <xdr:pic>
      <xdr:nvPicPr>
        <xdr:cNvPr id="97" name="srtImg" descr="https://www.explore.ms/images/sort_blank.gif">
          <a:extLst>
            <a:ext uri="{FF2B5EF4-FFF2-40B4-BE49-F238E27FC236}">
              <a16:creationId xmlns:a16="http://schemas.microsoft.com/office/drawing/2014/main" id="{8195EA95-36A1-4750-A1A2-2A6B4F7E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9525" cy="9525"/>
    <xdr:pic>
      <xdr:nvPicPr>
        <xdr:cNvPr id="98" name="srtImg" descr="https://www.explore.ms/images/sort_blank.gif">
          <a:extLst>
            <a:ext uri="{FF2B5EF4-FFF2-40B4-BE49-F238E27FC236}">
              <a16:creationId xmlns:a16="http://schemas.microsoft.com/office/drawing/2014/main" id="{8E032013-B875-4750-A1B4-92B5F9C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9525" cy="9525"/>
    <xdr:pic>
      <xdr:nvPicPr>
        <xdr:cNvPr id="99" name="srtImg" descr="https://www.explore.ms/images/sort_blank.gif">
          <a:extLst>
            <a:ext uri="{FF2B5EF4-FFF2-40B4-BE49-F238E27FC236}">
              <a16:creationId xmlns:a16="http://schemas.microsoft.com/office/drawing/2014/main" id="{3A0F3E90-7563-4387-86B5-798B4CD5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9525" cy="9525"/>
    <xdr:pic>
      <xdr:nvPicPr>
        <xdr:cNvPr id="100" name="srtImg" descr="https://www.explore.ms/images/sort_blank.gif">
          <a:extLst>
            <a:ext uri="{FF2B5EF4-FFF2-40B4-BE49-F238E27FC236}">
              <a16:creationId xmlns:a16="http://schemas.microsoft.com/office/drawing/2014/main" id="{6B5057C0-A7BE-4F8A-8DE2-BFD7D5C4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9525" cy="9525"/>
    <xdr:pic>
      <xdr:nvPicPr>
        <xdr:cNvPr id="101" name="srtImg" descr="https://www.explore.ms/images/sort_blank.gif">
          <a:extLst>
            <a:ext uri="{FF2B5EF4-FFF2-40B4-BE49-F238E27FC236}">
              <a16:creationId xmlns:a16="http://schemas.microsoft.com/office/drawing/2014/main" id="{BF3CBFE4-D5E6-467E-8735-DCE6938A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9525" cy="9525"/>
    <xdr:pic>
      <xdr:nvPicPr>
        <xdr:cNvPr id="102" name="srtImg" descr="https://www.explore.ms/images/sort_blank.gif">
          <a:extLst>
            <a:ext uri="{FF2B5EF4-FFF2-40B4-BE49-F238E27FC236}">
              <a16:creationId xmlns:a16="http://schemas.microsoft.com/office/drawing/2014/main" id="{CB5FAD0D-3FE9-40CA-8FBB-1C8B0D6D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9525" cy="9525"/>
    <xdr:pic>
      <xdr:nvPicPr>
        <xdr:cNvPr id="103" name="srtImg" descr="https://www.explore.ms/images/sort_blank.gif">
          <a:extLst>
            <a:ext uri="{FF2B5EF4-FFF2-40B4-BE49-F238E27FC236}">
              <a16:creationId xmlns:a16="http://schemas.microsoft.com/office/drawing/2014/main" id="{A364F1D5-E107-4585-A7F7-08FAE549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04" name="srtImg" descr="https://www.explore.ms/images/sort_blank.gif">
          <a:extLst>
            <a:ext uri="{FF2B5EF4-FFF2-40B4-BE49-F238E27FC236}">
              <a16:creationId xmlns:a16="http://schemas.microsoft.com/office/drawing/2014/main" id="{8303D8BE-7D22-4850-A779-49481D7C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05" name="srtImg" descr="https://www.explore.ms/images/sort_blank.gif">
          <a:extLst>
            <a:ext uri="{FF2B5EF4-FFF2-40B4-BE49-F238E27FC236}">
              <a16:creationId xmlns:a16="http://schemas.microsoft.com/office/drawing/2014/main" id="{F04BAB20-2B87-4034-B1FF-AB251858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06" name="srtImg" descr="https://www.explore.ms/images/sort_blank.gif">
          <a:extLst>
            <a:ext uri="{FF2B5EF4-FFF2-40B4-BE49-F238E27FC236}">
              <a16:creationId xmlns:a16="http://schemas.microsoft.com/office/drawing/2014/main" id="{5A5EC4B5-5E2A-4196-B168-4357039B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07" name="srtImg" descr="https://www.explore.ms/images/sort_blank.gif">
          <a:extLst>
            <a:ext uri="{FF2B5EF4-FFF2-40B4-BE49-F238E27FC236}">
              <a16:creationId xmlns:a16="http://schemas.microsoft.com/office/drawing/2014/main" id="{D3E690E6-3D78-4D55-8F2B-E11162A2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108" name="srtImg" descr="https://www.explore.ms/images/sort_blank.gif">
          <a:extLst>
            <a:ext uri="{FF2B5EF4-FFF2-40B4-BE49-F238E27FC236}">
              <a16:creationId xmlns:a16="http://schemas.microsoft.com/office/drawing/2014/main" id="{4C9A12AB-14F4-4D03-89CF-19A626EE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109" name="srtImg" descr="https://www.explore.ms/images/sort_blank.gif">
          <a:extLst>
            <a:ext uri="{FF2B5EF4-FFF2-40B4-BE49-F238E27FC236}">
              <a16:creationId xmlns:a16="http://schemas.microsoft.com/office/drawing/2014/main" id="{630C1437-A2FD-4E6B-83CF-63646E8E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10" name="srtImg" descr="https://www.explore.ms/images/sort_blank.gif">
          <a:extLst>
            <a:ext uri="{FF2B5EF4-FFF2-40B4-BE49-F238E27FC236}">
              <a16:creationId xmlns:a16="http://schemas.microsoft.com/office/drawing/2014/main" id="{5BA2DCD8-3AF5-437C-862E-9006A97C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11" name="srtImg" descr="https://www.explore.ms/images/sort_blank.gif">
          <a:extLst>
            <a:ext uri="{FF2B5EF4-FFF2-40B4-BE49-F238E27FC236}">
              <a16:creationId xmlns:a16="http://schemas.microsoft.com/office/drawing/2014/main" id="{AB7CCC08-26AF-4D93-A6C1-D5225E41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12" name="srtImg" descr="https://www.explore.ms/images/sort_blank.gif">
          <a:extLst>
            <a:ext uri="{FF2B5EF4-FFF2-40B4-BE49-F238E27FC236}">
              <a16:creationId xmlns:a16="http://schemas.microsoft.com/office/drawing/2014/main" id="{EED6CD7F-32D7-4553-8EEE-2F832C55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13" name="srtImg" descr="https://www.explore.ms/images/sort_blank.gif">
          <a:extLst>
            <a:ext uri="{FF2B5EF4-FFF2-40B4-BE49-F238E27FC236}">
              <a16:creationId xmlns:a16="http://schemas.microsoft.com/office/drawing/2014/main" id="{AE04502C-C606-4F8C-8A50-0EA1671C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114" name="srtImg" descr="https://www.explore.ms/images/sort_blank.gif">
          <a:extLst>
            <a:ext uri="{FF2B5EF4-FFF2-40B4-BE49-F238E27FC236}">
              <a16:creationId xmlns:a16="http://schemas.microsoft.com/office/drawing/2014/main" id="{82599AB5-F7C8-45F1-9EF7-1B033B07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115" name="srtImg" descr="https://www.explore.ms/images/sort_blank.gif">
          <a:extLst>
            <a:ext uri="{FF2B5EF4-FFF2-40B4-BE49-F238E27FC236}">
              <a16:creationId xmlns:a16="http://schemas.microsoft.com/office/drawing/2014/main" id="{1A9C6D8E-65A1-4027-B42D-666BDA8A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0</xdr:rowOff>
    </xdr:from>
    <xdr:ext cx="9525" cy="9525"/>
    <xdr:pic>
      <xdr:nvPicPr>
        <xdr:cNvPr id="116" name="srtImg" descr="https://www.explore.ms/images/sort_blank.gif">
          <a:extLst>
            <a:ext uri="{FF2B5EF4-FFF2-40B4-BE49-F238E27FC236}">
              <a16:creationId xmlns:a16="http://schemas.microsoft.com/office/drawing/2014/main" id="{69DD4CBA-F49D-4EA4-958F-B2BAAA2B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0</xdr:rowOff>
    </xdr:from>
    <xdr:ext cx="9525" cy="9525"/>
    <xdr:pic>
      <xdr:nvPicPr>
        <xdr:cNvPr id="117" name="srtImg" descr="https://www.explore.ms/images/sort_blank.gif">
          <a:extLst>
            <a:ext uri="{FF2B5EF4-FFF2-40B4-BE49-F238E27FC236}">
              <a16:creationId xmlns:a16="http://schemas.microsoft.com/office/drawing/2014/main" id="{CAE6259A-CA6B-42B4-8AFC-9B03384C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0</xdr:rowOff>
    </xdr:from>
    <xdr:ext cx="9525" cy="9525"/>
    <xdr:pic>
      <xdr:nvPicPr>
        <xdr:cNvPr id="118" name="srtImg" descr="https://www.explore.ms/images/sort_blank.gif">
          <a:extLst>
            <a:ext uri="{FF2B5EF4-FFF2-40B4-BE49-F238E27FC236}">
              <a16:creationId xmlns:a16="http://schemas.microsoft.com/office/drawing/2014/main" id="{F36E2306-6610-4839-85BF-0D9DE61F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0</xdr:rowOff>
    </xdr:from>
    <xdr:ext cx="9525" cy="9525"/>
    <xdr:pic>
      <xdr:nvPicPr>
        <xdr:cNvPr id="119" name="srtImg" descr="https://www.explore.ms/images/sort_blank.gif">
          <a:extLst>
            <a:ext uri="{FF2B5EF4-FFF2-40B4-BE49-F238E27FC236}">
              <a16:creationId xmlns:a16="http://schemas.microsoft.com/office/drawing/2014/main" id="{65748079-AE8F-4251-BF7B-5D8A336B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0</xdr:rowOff>
    </xdr:from>
    <xdr:ext cx="9525" cy="9525"/>
    <xdr:pic>
      <xdr:nvPicPr>
        <xdr:cNvPr id="120" name="srtImg" descr="https://www.explore.ms/images/sort_blank.gif">
          <a:extLst>
            <a:ext uri="{FF2B5EF4-FFF2-40B4-BE49-F238E27FC236}">
              <a16:creationId xmlns:a16="http://schemas.microsoft.com/office/drawing/2014/main" id="{E196E6B1-968A-4121-A297-E58AD364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0</xdr:rowOff>
    </xdr:from>
    <xdr:ext cx="9525" cy="9525"/>
    <xdr:pic>
      <xdr:nvPicPr>
        <xdr:cNvPr id="121" name="srtImg" descr="https://www.explore.ms/images/sort_blank.gif">
          <a:extLst>
            <a:ext uri="{FF2B5EF4-FFF2-40B4-BE49-F238E27FC236}">
              <a16:creationId xmlns:a16="http://schemas.microsoft.com/office/drawing/2014/main" id="{A7D54EF7-9AF0-49D6-A3B0-EA0EB412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22" name="srtImg" descr="https://www.explore.ms/images/sort_blank.gif">
          <a:extLst>
            <a:ext uri="{FF2B5EF4-FFF2-40B4-BE49-F238E27FC236}">
              <a16:creationId xmlns:a16="http://schemas.microsoft.com/office/drawing/2014/main" id="{BF7A934D-8A2B-4D99-B7A6-88746690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23" name="srtImg" descr="https://www.explore.ms/images/sort_blank.gif">
          <a:extLst>
            <a:ext uri="{FF2B5EF4-FFF2-40B4-BE49-F238E27FC236}">
              <a16:creationId xmlns:a16="http://schemas.microsoft.com/office/drawing/2014/main" id="{A1F4DA42-E0C6-4E88-BDD7-F398CB42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24" name="srtImg" descr="https://www.explore.ms/images/sort_blank.gif">
          <a:extLst>
            <a:ext uri="{FF2B5EF4-FFF2-40B4-BE49-F238E27FC236}">
              <a16:creationId xmlns:a16="http://schemas.microsoft.com/office/drawing/2014/main" id="{E34A478B-63EC-477F-A18A-C2169BD3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25" name="srtImg" descr="https://www.explore.ms/images/sort_blank.gif">
          <a:extLst>
            <a:ext uri="{FF2B5EF4-FFF2-40B4-BE49-F238E27FC236}">
              <a16:creationId xmlns:a16="http://schemas.microsoft.com/office/drawing/2014/main" id="{97A8471C-631B-4DB8-A13E-71230825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126" name="srtImg" descr="https://www.explore.ms/images/sort_blank.gif">
          <a:extLst>
            <a:ext uri="{FF2B5EF4-FFF2-40B4-BE49-F238E27FC236}">
              <a16:creationId xmlns:a16="http://schemas.microsoft.com/office/drawing/2014/main" id="{5FED2A42-5455-493E-8D09-B404E577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127" name="srtImg" descr="https://www.explore.ms/images/sort_blank.gif">
          <a:extLst>
            <a:ext uri="{FF2B5EF4-FFF2-40B4-BE49-F238E27FC236}">
              <a16:creationId xmlns:a16="http://schemas.microsoft.com/office/drawing/2014/main" id="{6D8E9850-414F-457A-AC3E-89496C61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28" name="srtImg" descr="https://www.explore.ms/images/sort_blank.gif">
          <a:extLst>
            <a:ext uri="{FF2B5EF4-FFF2-40B4-BE49-F238E27FC236}">
              <a16:creationId xmlns:a16="http://schemas.microsoft.com/office/drawing/2014/main" id="{FFAD6137-F76F-411D-B4FD-762B81DB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29" name="srtImg" descr="https://www.explore.ms/images/sort_blank.gif">
          <a:extLst>
            <a:ext uri="{FF2B5EF4-FFF2-40B4-BE49-F238E27FC236}">
              <a16:creationId xmlns:a16="http://schemas.microsoft.com/office/drawing/2014/main" id="{77ABCB64-8CCF-4E88-998B-82FB6D27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0" name="srtImg" descr="https://www.explore.ms/images/sort_blank.gif">
          <a:extLst>
            <a:ext uri="{FF2B5EF4-FFF2-40B4-BE49-F238E27FC236}">
              <a16:creationId xmlns:a16="http://schemas.microsoft.com/office/drawing/2014/main" id="{AC6F4863-789C-4AE6-8431-F4C2BC5F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1" name="srtImg" descr="https://www.explore.ms/images/sort_blank.gif">
          <a:extLst>
            <a:ext uri="{FF2B5EF4-FFF2-40B4-BE49-F238E27FC236}">
              <a16:creationId xmlns:a16="http://schemas.microsoft.com/office/drawing/2014/main" id="{304F0A5C-FACE-4771-A0D2-36A433A4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132" name="srtImg" descr="https://www.explore.ms/images/sort_blank.gif">
          <a:extLst>
            <a:ext uri="{FF2B5EF4-FFF2-40B4-BE49-F238E27FC236}">
              <a16:creationId xmlns:a16="http://schemas.microsoft.com/office/drawing/2014/main" id="{13256F79-0B44-46BF-8B9B-60293EC4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133" name="srtImg" descr="https://www.explore.ms/images/sort_blank.gif">
          <a:extLst>
            <a:ext uri="{FF2B5EF4-FFF2-40B4-BE49-F238E27FC236}">
              <a16:creationId xmlns:a16="http://schemas.microsoft.com/office/drawing/2014/main" id="{23C37B09-804F-42B4-8734-6DE3C18E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34" name="srtImg" descr="https://www.explore.ms/images/sort_blank.gif">
          <a:extLst>
            <a:ext uri="{FF2B5EF4-FFF2-40B4-BE49-F238E27FC236}">
              <a16:creationId xmlns:a16="http://schemas.microsoft.com/office/drawing/2014/main" id="{8B22E6C7-F01F-4177-8FF2-05474AA9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35" name="srtImg" descr="https://www.explore.ms/images/sort_blank.gif">
          <a:extLst>
            <a:ext uri="{FF2B5EF4-FFF2-40B4-BE49-F238E27FC236}">
              <a16:creationId xmlns:a16="http://schemas.microsoft.com/office/drawing/2014/main" id="{2D60D0F6-BA27-4426-8CAC-E289B3A1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36" name="srtImg" descr="https://www.explore.ms/images/sort_blank.gif">
          <a:extLst>
            <a:ext uri="{FF2B5EF4-FFF2-40B4-BE49-F238E27FC236}">
              <a16:creationId xmlns:a16="http://schemas.microsoft.com/office/drawing/2014/main" id="{635617AF-2A4D-40C1-9B94-7CE6475F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37" name="srtImg" descr="https://www.explore.ms/images/sort_blank.gif">
          <a:extLst>
            <a:ext uri="{FF2B5EF4-FFF2-40B4-BE49-F238E27FC236}">
              <a16:creationId xmlns:a16="http://schemas.microsoft.com/office/drawing/2014/main" id="{E44735F2-F205-44A2-BC47-B272FEB0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38" name="srtImg" descr="https://www.explore.ms/images/sort_blank.gif">
          <a:extLst>
            <a:ext uri="{FF2B5EF4-FFF2-40B4-BE49-F238E27FC236}">
              <a16:creationId xmlns:a16="http://schemas.microsoft.com/office/drawing/2014/main" id="{50F3F8E3-31E8-45EA-A3CA-CD1DAD95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39" name="srtImg" descr="https://www.explore.ms/images/sort_blank.gif">
          <a:extLst>
            <a:ext uri="{FF2B5EF4-FFF2-40B4-BE49-F238E27FC236}">
              <a16:creationId xmlns:a16="http://schemas.microsoft.com/office/drawing/2014/main" id="{B8FB18F3-9982-4FA2-BBA1-EA1D0AE0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40" name="srtImg" descr="https://www.explore.ms/images/sort_blank.gif">
          <a:extLst>
            <a:ext uri="{FF2B5EF4-FFF2-40B4-BE49-F238E27FC236}">
              <a16:creationId xmlns:a16="http://schemas.microsoft.com/office/drawing/2014/main" id="{69A9AE43-C1E0-4643-9199-F1134478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141" name="srtImg" descr="https://www.explore.ms/images/sort_blank.gif">
          <a:extLst>
            <a:ext uri="{FF2B5EF4-FFF2-40B4-BE49-F238E27FC236}">
              <a16:creationId xmlns:a16="http://schemas.microsoft.com/office/drawing/2014/main" id="{6BFB02F1-62FF-4706-808C-BF32875C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43</xdr:row>
      <xdr:rowOff>0</xdr:rowOff>
    </xdr:from>
    <xdr:ext cx="9525" cy="9525"/>
    <xdr:pic>
      <xdr:nvPicPr>
        <xdr:cNvPr id="142" name="srtImg" descr="https://www.explore.ms/images/sort_blank.gif">
          <a:extLst>
            <a:ext uri="{FF2B5EF4-FFF2-40B4-BE49-F238E27FC236}">
              <a16:creationId xmlns:a16="http://schemas.microsoft.com/office/drawing/2014/main" id="{4859EA1E-68C1-4C07-9DC3-DA1B33DD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43</xdr:row>
      <xdr:rowOff>0</xdr:rowOff>
    </xdr:from>
    <xdr:ext cx="9525" cy="9525"/>
    <xdr:pic>
      <xdr:nvPicPr>
        <xdr:cNvPr id="143" name="srtImg" descr="https://www.explore.ms/images/sort_blank.gif">
          <a:extLst>
            <a:ext uri="{FF2B5EF4-FFF2-40B4-BE49-F238E27FC236}">
              <a16:creationId xmlns:a16="http://schemas.microsoft.com/office/drawing/2014/main" id="{8B143357-7A60-40EA-A55E-F99A2B7E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144" name="srtImg" descr="https://www.explore.ms/images/sort_blank.gif">
          <a:extLst>
            <a:ext uri="{FF2B5EF4-FFF2-40B4-BE49-F238E27FC236}">
              <a16:creationId xmlns:a16="http://schemas.microsoft.com/office/drawing/2014/main" id="{CDDB1803-F713-4002-82A2-B47F883B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145" name="srtImg" descr="https://www.explore.ms/images/sort_blank.gif">
          <a:extLst>
            <a:ext uri="{FF2B5EF4-FFF2-40B4-BE49-F238E27FC236}">
              <a16:creationId xmlns:a16="http://schemas.microsoft.com/office/drawing/2014/main" id="{0481627A-4246-4158-B8B3-1CE1AAA8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146" name="srtImg" descr="https://www.explore.ms/images/sort_blank.gif">
          <a:extLst>
            <a:ext uri="{FF2B5EF4-FFF2-40B4-BE49-F238E27FC236}">
              <a16:creationId xmlns:a16="http://schemas.microsoft.com/office/drawing/2014/main" id="{0A8E9AEC-476D-4A77-8221-325D6B50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147" name="srtImg" descr="https://www.explore.ms/images/sort_blank.gif">
          <a:extLst>
            <a:ext uri="{FF2B5EF4-FFF2-40B4-BE49-F238E27FC236}">
              <a16:creationId xmlns:a16="http://schemas.microsoft.com/office/drawing/2014/main" id="{FFDF79A6-BDA0-4DCC-BB26-BAE2BB3D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</xdr:row>
      <xdr:rowOff>0</xdr:rowOff>
    </xdr:from>
    <xdr:ext cx="9525" cy="9525"/>
    <xdr:pic>
      <xdr:nvPicPr>
        <xdr:cNvPr id="148" name="srtImg" descr="https://www.explore.ms/images/sort_blank.gif">
          <a:extLst>
            <a:ext uri="{FF2B5EF4-FFF2-40B4-BE49-F238E27FC236}">
              <a16:creationId xmlns:a16="http://schemas.microsoft.com/office/drawing/2014/main" id="{574E37C8-4885-4F9C-B40F-A918C095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</xdr:row>
      <xdr:rowOff>0</xdr:rowOff>
    </xdr:from>
    <xdr:ext cx="9525" cy="9525"/>
    <xdr:pic>
      <xdr:nvPicPr>
        <xdr:cNvPr id="149" name="srtImg" descr="https://www.explore.ms/images/sort_blank.gif">
          <a:extLst>
            <a:ext uri="{FF2B5EF4-FFF2-40B4-BE49-F238E27FC236}">
              <a16:creationId xmlns:a16="http://schemas.microsoft.com/office/drawing/2014/main" id="{E9EE27C2-1D07-4F81-A47A-9345550E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</xdr:row>
      <xdr:rowOff>0</xdr:rowOff>
    </xdr:from>
    <xdr:ext cx="9525" cy="9525"/>
    <xdr:pic>
      <xdr:nvPicPr>
        <xdr:cNvPr id="150" name="srtImg" descr="https://www.explore.ms/images/sort_blank.gif">
          <a:extLst>
            <a:ext uri="{FF2B5EF4-FFF2-40B4-BE49-F238E27FC236}">
              <a16:creationId xmlns:a16="http://schemas.microsoft.com/office/drawing/2014/main" id="{CF932881-39DD-48FD-B03C-94FF86AF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</xdr:row>
      <xdr:rowOff>0</xdr:rowOff>
    </xdr:from>
    <xdr:ext cx="9525" cy="9525"/>
    <xdr:pic>
      <xdr:nvPicPr>
        <xdr:cNvPr id="151" name="srtImg" descr="https://www.explore.ms/images/sort_blank.gif">
          <a:extLst>
            <a:ext uri="{FF2B5EF4-FFF2-40B4-BE49-F238E27FC236}">
              <a16:creationId xmlns:a16="http://schemas.microsoft.com/office/drawing/2014/main" id="{9D2A6E9F-F1BD-431C-BE9D-01000EB5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52" name="srtImg" descr="https://www.explore.ms/images/sort_blank.gif">
          <a:extLst>
            <a:ext uri="{FF2B5EF4-FFF2-40B4-BE49-F238E27FC236}">
              <a16:creationId xmlns:a16="http://schemas.microsoft.com/office/drawing/2014/main" id="{AE1872D8-C6D9-48C6-B5EE-DA2230C8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53" name="srtImg" descr="https://www.explore.ms/images/sort_blank.gif">
          <a:extLst>
            <a:ext uri="{FF2B5EF4-FFF2-40B4-BE49-F238E27FC236}">
              <a16:creationId xmlns:a16="http://schemas.microsoft.com/office/drawing/2014/main" id="{FBCAD6DF-C863-4203-834E-08BAF823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54" name="srtImg" descr="https://www.explore.ms/images/sort_blank.gif">
          <a:extLst>
            <a:ext uri="{FF2B5EF4-FFF2-40B4-BE49-F238E27FC236}">
              <a16:creationId xmlns:a16="http://schemas.microsoft.com/office/drawing/2014/main" id="{FCDAB53B-697A-42B1-B278-C305535D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55" name="srtImg" descr="https://www.explore.ms/images/sort_blank.gif">
          <a:extLst>
            <a:ext uri="{FF2B5EF4-FFF2-40B4-BE49-F238E27FC236}">
              <a16:creationId xmlns:a16="http://schemas.microsoft.com/office/drawing/2014/main" id="{8FB33BE7-04FE-4532-B1EE-B581EA2A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56" name="srtImg" descr="https://www.explore.ms/images/sort_blank.gif">
          <a:extLst>
            <a:ext uri="{FF2B5EF4-FFF2-40B4-BE49-F238E27FC236}">
              <a16:creationId xmlns:a16="http://schemas.microsoft.com/office/drawing/2014/main" id="{7A0B9159-91EC-48F4-97B7-D1289DA8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157" name="srtImg" descr="https://www.explore.ms/images/sort_blank.gif">
          <a:extLst>
            <a:ext uri="{FF2B5EF4-FFF2-40B4-BE49-F238E27FC236}">
              <a16:creationId xmlns:a16="http://schemas.microsoft.com/office/drawing/2014/main" id="{93F14996-9F2E-4247-8546-59831C8A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58" name="srtImg" descr="https://www.explore.ms/images/sort_blank.gif">
          <a:extLst>
            <a:ext uri="{FF2B5EF4-FFF2-40B4-BE49-F238E27FC236}">
              <a16:creationId xmlns:a16="http://schemas.microsoft.com/office/drawing/2014/main" id="{9DFB17CC-2635-4DA2-A452-7C2D6E03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59" name="srtImg" descr="https://www.explore.ms/images/sort_blank.gif">
          <a:extLst>
            <a:ext uri="{FF2B5EF4-FFF2-40B4-BE49-F238E27FC236}">
              <a16:creationId xmlns:a16="http://schemas.microsoft.com/office/drawing/2014/main" id="{11856888-3E19-4016-AE88-90717E3A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60" name="srtImg" descr="https://www.explore.ms/images/sort_blank.gif">
          <a:extLst>
            <a:ext uri="{FF2B5EF4-FFF2-40B4-BE49-F238E27FC236}">
              <a16:creationId xmlns:a16="http://schemas.microsoft.com/office/drawing/2014/main" id="{1F112889-4053-45F1-8953-0E9C6015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61" name="srtImg" descr="https://www.explore.ms/images/sort_blank.gif">
          <a:extLst>
            <a:ext uri="{FF2B5EF4-FFF2-40B4-BE49-F238E27FC236}">
              <a16:creationId xmlns:a16="http://schemas.microsoft.com/office/drawing/2014/main" id="{E95BC5FB-0521-4204-A74E-7CDD3889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62" name="srtImg" descr="https://www.explore.ms/images/sort_blank.gif">
          <a:extLst>
            <a:ext uri="{FF2B5EF4-FFF2-40B4-BE49-F238E27FC236}">
              <a16:creationId xmlns:a16="http://schemas.microsoft.com/office/drawing/2014/main" id="{6E01EF5D-DB84-4E8E-8166-7E56D41E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163" name="srtImg" descr="https://www.explore.ms/images/sort_blank.gif">
          <a:extLst>
            <a:ext uri="{FF2B5EF4-FFF2-40B4-BE49-F238E27FC236}">
              <a16:creationId xmlns:a16="http://schemas.microsoft.com/office/drawing/2014/main" id="{A2D9626F-FB3B-4311-A773-78891FA0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164" name="srtImg" descr="https://www.explore.ms/images/sort_blank.gif">
          <a:extLst>
            <a:ext uri="{FF2B5EF4-FFF2-40B4-BE49-F238E27FC236}">
              <a16:creationId xmlns:a16="http://schemas.microsoft.com/office/drawing/2014/main" id="{7C84D614-D13E-4BF0-A8BB-0EBEEA8E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165" name="srtImg" descr="https://www.explore.ms/images/sort_blank.gif">
          <a:extLst>
            <a:ext uri="{FF2B5EF4-FFF2-40B4-BE49-F238E27FC236}">
              <a16:creationId xmlns:a16="http://schemas.microsoft.com/office/drawing/2014/main" id="{F5A02298-5341-421B-A3C5-86567531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166" name="srtImg" descr="https://www.explore.ms/images/sort_blank.gif">
          <a:extLst>
            <a:ext uri="{FF2B5EF4-FFF2-40B4-BE49-F238E27FC236}">
              <a16:creationId xmlns:a16="http://schemas.microsoft.com/office/drawing/2014/main" id="{D10A8EDF-32C7-4889-9843-3A9152FE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167" name="srtImg" descr="https://www.explore.ms/images/sort_blank.gif">
          <a:extLst>
            <a:ext uri="{FF2B5EF4-FFF2-40B4-BE49-F238E27FC236}">
              <a16:creationId xmlns:a16="http://schemas.microsoft.com/office/drawing/2014/main" id="{0C97B87A-7764-46F3-ABB3-939FC542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168" name="srtImg" descr="https://www.explore.ms/images/sort_blank.gif">
          <a:extLst>
            <a:ext uri="{FF2B5EF4-FFF2-40B4-BE49-F238E27FC236}">
              <a16:creationId xmlns:a16="http://schemas.microsoft.com/office/drawing/2014/main" id="{3C527D81-A1FC-4E7D-8257-25682D92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0</xdr:rowOff>
    </xdr:from>
    <xdr:ext cx="9525" cy="9525"/>
    <xdr:pic>
      <xdr:nvPicPr>
        <xdr:cNvPr id="169" name="srtImg" descr="https://www.explore.ms/images/sort_blank.gif">
          <a:extLst>
            <a:ext uri="{FF2B5EF4-FFF2-40B4-BE49-F238E27FC236}">
              <a16:creationId xmlns:a16="http://schemas.microsoft.com/office/drawing/2014/main" id="{06D3A73B-9CE8-4578-9202-5E33FFCD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70" name="srtImg" descr="https://www.explore.ms/images/sort_blank.gif">
          <a:extLst>
            <a:ext uri="{FF2B5EF4-FFF2-40B4-BE49-F238E27FC236}">
              <a16:creationId xmlns:a16="http://schemas.microsoft.com/office/drawing/2014/main" id="{CFAC9BC4-8A5B-409A-8BB3-5D22A9E3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71" name="srtImg" descr="https://www.explore.ms/images/sort_blank.gif">
          <a:extLst>
            <a:ext uri="{FF2B5EF4-FFF2-40B4-BE49-F238E27FC236}">
              <a16:creationId xmlns:a16="http://schemas.microsoft.com/office/drawing/2014/main" id="{9D3290E9-F66A-4CE9-8B6D-1D606340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72" name="srtImg" descr="https://www.explore.ms/images/sort_blank.gif">
          <a:extLst>
            <a:ext uri="{FF2B5EF4-FFF2-40B4-BE49-F238E27FC236}">
              <a16:creationId xmlns:a16="http://schemas.microsoft.com/office/drawing/2014/main" id="{1751793E-7010-454C-BBCD-61F9FF8F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73" name="srtImg" descr="https://www.explore.ms/images/sort_blank.gif">
          <a:extLst>
            <a:ext uri="{FF2B5EF4-FFF2-40B4-BE49-F238E27FC236}">
              <a16:creationId xmlns:a16="http://schemas.microsoft.com/office/drawing/2014/main" id="{44DAC0C3-C566-4B6E-BCEA-D4DC1CC3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74" name="srtImg" descr="https://www.explore.ms/images/sort_blank.gif">
          <a:extLst>
            <a:ext uri="{FF2B5EF4-FFF2-40B4-BE49-F238E27FC236}">
              <a16:creationId xmlns:a16="http://schemas.microsoft.com/office/drawing/2014/main" id="{6B8E2E82-1547-4313-94C3-AD7A70D9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175" name="srtImg" descr="https://www.explore.ms/images/sort_blank.gif">
          <a:extLst>
            <a:ext uri="{FF2B5EF4-FFF2-40B4-BE49-F238E27FC236}">
              <a16:creationId xmlns:a16="http://schemas.microsoft.com/office/drawing/2014/main" id="{B640983A-94FE-4282-9562-1E2EE22D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76" name="srtImg" descr="https://www.explore.ms/images/sort_blank.gif">
          <a:extLst>
            <a:ext uri="{FF2B5EF4-FFF2-40B4-BE49-F238E27FC236}">
              <a16:creationId xmlns:a16="http://schemas.microsoft.com/office/drawing/2014/main" id="{B2F0DC54-FC48-45E4-BC05-0B011E36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77" name="srtImg" descr="https://www.explore.ms/images/sort_blank.gif">
          <a:extLst>
            <a:ext uri="{FF2B5EF4-FFF2-40B4-BE49-F238E27FC236}">
              <a16:creationId xmlns:a16="http://schemas.microsoft.com/office/drawing/2014/main" id="{76E4FDCD-FD0D-4DD5-A715-222120C9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78" name="srtImg" descr="https://www.explore.ms/images/sort_blank.gif">
          <a:extLst>
            <a:ext uri="{FF2B5EF4-FFF2-40B4-BE49-F238E27FC236}">
              <a16:creationId xmlns:a16="http://schemas.microsoft.com/office/drawing/2014/main" id="{7E878942-F7AA-47F6-8C91-BE844187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79" name="srtImg" descr="https://www.explore.ms/images/sort_blank.gif">
          <a:extLst>
            <a:ext uri="{FF2B5EF4-FFF2-40B4-BE49-F238E27FC236}">
              <a16:creationId xmlns:a16="http://schemas.microsoft.com/office/drawing/2014/main" id="{30BAF14C-00F7-4844-9ECF-A1987184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80" name="srtImg" descr="https://www.explore.ms/images/sort_blank.gif">
          <a:extLst>
            <a:ext uri="{FF2B5EF4-FFF2-40B4-BE49-F238E27FC236}">
              <a16:creationId xmlns:a16="http://schemas.microsoft.com/office/drawing/2014/main" id="{51C08258-5AB2-4B86-AB1F-98B8BFC1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181" name="srtImg" descr="https://www.explore.ms/images/sort_blank.gif">
          <a:extLst>
            <a:ext uri="{FF2B5EF4-FFF2-40B4-BE49-F238E27FC236}">
              <a16:creationId xmlns:a16="http://schemas.microsoft.com/office/drawing/2014/main" id="{156544FD-593C-4CDB-8E65-4D6A5072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82" name="srtImg" descr="https://www.explore.ms/images/sort_blank.gif">
          <a:extLst>
            <a:ext uri="{FF2B5EF4-FFF2-40B4-BE49-F238E27FC236}">
              <a16:creationId xmlns:a16="http://schemas.microsoft.com/office/drawing/2014/main" id="{09C075E9-055E-4622-8498-E0804123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83" name="srtImg" descr="https://www.explore.ms/images/sort_blank.gif">
          <a:extLst>
            <a:ext uri="{FF2B5EF4-FFF2-40B4-BE49-F238E27FC236}">
              <a16:creationId xmlns:a16="http://schemas.microsoft.com/office/drawing/2014/main" id="{3286814F-009F-409A-ACBA-4DB7FC99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84" name="srtImg" descr="https://www.explore.ms/images/sort_blank.gif">
          <a:extLst>
            <a:ext uri="{FF2B5EF4-FFF2-40B4-BE49-F238E27FC236}">
              <a16:creationId xmlns:a16="http://schemas.microsoft.com/office/drawing/2014/main" id="{500F0927-28D3-4CB7-B7F7-A5A7E6D1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85" name="srtImg" descr="https://www.explore.ms/images/sort_blank.gif">
          <a:extLst>
            <a:ext uri="{FF2B5EF4-FFF2-40B4-BE49-F238E27FC236}">
              <a16:creationId xmlns:a16="http://schemas.microsoft.com/office/drawing/2014/main" id="{20D7F1A8-128B-4313-B19E-65827DAC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86" name="srtImg" descr="https://www.explore.ms/images/sort_blank.gif">
          <a:extLst>
            <a:ext uri="{FF2B5EF4-FFF2-40B4-BE49-F238E27FC236}">
              <a16:creationId xmlns:a16="http://schemas.microsoft.com/office/drawing/2014/main" id="{D363C157-9AEE-451A-AE66-27D36FA2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87" name="srtImg" descr="https://www.explore.ms/images/sort_blank.gif">
          <a:extLst>
            <a:ext uri="{FF2B5EF4-FFF2-40B4-BE49-F238E27FC236}">
              <a16:creationId xmlns:a16="http://schemas.microsoft.com/office/drawing/2014/main" id="{BC35ABB9-ECDB-425E-A47F-F6E382DB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88" name="srtImg" descr="https://www.explore.ms/images/sort_blank.gif">
          <a:extLst>
            <a:ext uri="{FF2B5EF4-FFF2-40B4-BE49-F238E27FC236}">
              <a16:creationId xmlns:a16="http://schemas.microsoft.com/office/drawing/2014/main" id="{CA0DE0FC-FDFD-43BD-8401-D1A666C3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89" name="srtImg" descr="https://www.explore.ms/images/sort_blank.gif">
          <a:extLst>
            <a:ext uri="{FF2B5EF4-FFF2-40B4-BE49-F238E27FC236}">
              <a16:creationId xmlns:a16="http://schemas.microsoft.com/office/drawing/2014/main" id="{D73A1C5C-18B5-4E42-A2EF-C9A5C9E3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9525" cy="9525"/>
    <xdr:pic>
      <xdr:nvPicPr>
        <xdr:cNvPr id="190" name="srtImg" descr="https://www.explore.ms/images/sort_blank.gif">
          <a:extLst>
            <a:ext uri="{FF2B5EF4-FFF2-40B4-BE49-F238E27FC236}">
              <a16:creationId xmlns:a16="http://schemas.microsoft.com/office/drawing/2014/main" id="{63E2DDE6-2905-444C-9B69-87E7B951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9525" cy="9525"/>
    <xdr:pic>
      <xdr:nvPicPr>
        <xdr:cNvPr id="191" name="srtImg" descr="https://www.explore.ms/images/sort_blank.gif">
          <a:extLst>
            <a:ext uri="{FF2B5EF4-FFF2-40B4-BE49-F238E27FC236}">
              <a16:creationId xmlns:a16="http://schemas.microsoft.com/office/drawing/2014/main" id="{C9154403-6BEC-471A-A4F4-29A81048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9525" cy="9525"/>
    <xdr:pic>
      <xdr:nvPicPr>
        <xdr:cNvPr id="192" name="srtImg" descr="https://www.explore.ms/images/sort_blank.gif">
          <a:extLst>
            <a:ext uri="{FF2B5EF4-FFF2-40B4-BE49-F238E27FC236}">
              <a16:creationId xmlns:a16="http://schemas.microsoft.com/office/drawing/2014/main" id="{9F50FBF9-FC57-4CAC-8E7F-9124A1B7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9525" cy="9525"/>
    <xdr:pic>
      <xdr:nvPicPr>
        <xdr:cNvPr id="193" name="srtImg" descr="https://www.explore.ms/images/sort_blank.gif">
          <a:extLst>
            <a:ext uri="{FF2B5EF4-FFF2-40B4-BE49-F238E27FC236}">
              <a16:creationId xmlns:a16="http://schemas.microsoft.com/office/drawing/2014/main" id="{67FFB977-9A09-4F9F-802C-ED71F136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9525" cy="9525"/>
    <xdr:pic>
      <xdr:nvPicPr>
        <xdr:cNvPr id="194" name="srtImg" descr="https://www.explore.ms/images/sort_blank.gif">
          <a:extLst>
            <a:ext uri="{FF2B5EF4-FFF2-40B4-BE49-F238E27FC236}">
              <a16:creationId xmlns:a16="http://schemas.microsoft.com/office/drawing/2014/main" id="{5E6932F8-F549-480C-9A7C-816EF518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9525" cy="9525"/>
    <xdr:pic>
      <xdr:nvPicPr>
        <xdr:cNvPr id="195" name="srtImg" descr="https://www.explore.ms/images/sort_blank.gif">
          <a:extLst>
            <a:ext uri="{FF2B5EF4-FFF2-40B4-BE49-F238E27FC236}">
              <a16:creationId xmlns:a16="http://schemas.microsoft.com/office/drawing/2014/main" id="{1C0ADF17-1861-433F-B535-9900B310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9525" cy="9525"/>
    <xdr:pic>
      <xdr:nvPicPr>
        <xdr:cNvPr id="196" name="srtImg" descr="https://www.explore.ms/images/sort_blank.gif">
          <a:extLst>
            <a:ext uri="{FF2B5EF4-FFF2-40B4-BE49-F238E27FC236}">
              <a16:creationId xmlns:a16="http://schemas.microsoft.com/office/drawing/2014/main" id="{8D3BF780-B8DC-4DC0-AD91-EF198FBD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9525" cy="9525"/>
    <xdr:pic>
      <xdr:nvPicPr>
        <xdr:cNvPr id="197" name="srtImg" descr="https://www.explore.ms/images/sort_blank.gif">
          <a:extLst>
            <a:ext uri="{FF2B5EF4-FFF2-40B4-BE49-F238E27FC236}">
              <a16:creationId xmlns:a16="http://schemas.microsoft.com/office/drawing/2014/main" id="{F34AB1C4-A404-481B-B5C5-3EF594E9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9525" cy="9525"/>
    <xdr:pic>
      <xdr:nvPicPr>
        <xdr:cNvPr id="198" name="srtImg" descr="https://www.explore.ms/images/sort_blank.gif">
          <a:extLst>
            <a:ext uri="{FF2B5EF4-FFF2-40B4-BE49-F238E27FC236}">
              <a16:creationId xmlns:a16="http://schemas.microsoft.com/office/drawing/2014/main" id="{E8AF8E2E-9B8F-44BE-88CE-4BC27B2A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9525" cy="9525"/>
    <xdr:pic>
      <xdr:nvPicPr>
        <xdr:cNvPr id="199" name="srtImg" descr="https://www.explore.ms/images/sort_blank.gif">
          <a:extLst>
            <a:ext uri="{FF2B5EF4-FFF2-40B4-BE49-F238E27FC236}">
              <a16:creationId xmlns:a16="http://schemas.microsoft.com/office/drawing/2014/main" id="{21E4FF01-10EB-46F8-9C08-92DF8198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00" name="srtImg" descr="https://www.explore.ms/images/sort_blank.gif">
          <a:extLst>
            <a:ext uri="{FF2B5EF4-FFF2-40B4-BE49-F238E27FC236}">
              <a16:creationId xmlns:a16="http://schemas.microsoft.com/office/drawing/2014/main" id="{1F7FBAB2-07A0-4A17-9E3A-5101D951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1" name="srtImg" descr="https://www.explore.ms/images/sort_blank.gif">
          <a:extLst>
            <a:ext uri="{FF2B5EF4-FFF2-40B4-BE49-F238E27FC236}">
              <a16:creationId xmlns:a16="http://schemas.microsoft.com/office/drawing/2014/main" id="{E850FC75-9BFF-463E-B3AA-F4E731D8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2" name="srtImg" descr="https://www.explore.ms/images/sort_blank.gif">
          <a:extLst>
            <a:ext uri="{FF2B5EF4-FFF2-40B4-BE49-F238E27FC236}">
              <a16:creationId xmlns:a16="http://schemas.microsoft.com/office/drawing/2014/main" id="{883D4D48-9F02-4AA8-9392-490C7DE6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3" name="srtImg" descr="https://www.explore.ms/images/sort_blank.gif">
          <a:extLst>
            <a:ext uri="{FF2B5EF4-FFF2-40B4-BE49-F238E27FC236}">
              <a16:creationId xmlns:a16="http://schemas.microsoft.com/office/drawing/2014/main" id="{F05250EB-7664-49C4-8C89-734448F3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4" name="srtImg" descr="https://www.explore.ms/images/sort_blank.gif">
          <a:extLst>
            <a:ext uri="{FF2B5EF4-FFF2-40B4-BE49-F238E27FC236}">
              <a16:creationId xmlns:a16="http://schemas.microsoft.com/office/drawing/2014/main" id="{A8719422-26E6-4B82-B2DD-9E5ECA31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05" name="srtImg" descr="https://www.explore.ms/images/sort_blank.gif">
          <a:extLst>
            <a:ext uri="{FF2B5EF4-FFF2-40B4-BE49-F238E27FC236}">
              <a16:creationId xmlns:a16="http://schemas.microsoft.com/office/drawing/2014/main" id="{DEB16C74-494B-41A3-8508-F25D0962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06" name="srtImg" descr="https://www.explore.ms/images/sort_blank.gif">
          <a:extLst>
            <a:ext uri="{FF2B5EF4-FFF2-40B4-BE49-F238E27FC236}">
              <a16:creationId xmlns:a16="http://schemas.microsoft.com/office/drawing/2014/main" id="{0726480D-A2E5-4756-9B45-FF195657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7" name="srtImg" descr="https://www.explore.ms/images/sort_blank.gif">
          <a:extLst>
            <a:ext uri="{FF2B5EF4-FFF2-40B4-BE49-F238E27FC236}">
              <a16:creationId xmlns:a16="http://schemas.microsoft.com/office/drawing/2014/main" id="{169058F3-2D0E-4AD4-BD06-95AC5075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8" name="srtImg" descr="https://www.explore.ms/images/sort_blank.gif">
          <a:extLst>
            <a:ext uri="{FF2B5EF4-FFF2-40B4-BE49-F238E27FC236}">
              <a16:creationId xmlns:a16="http://schemas.microsoft.com/office/drawing/2014/main" id="{E096066B-BD83-4557-8559-292187F5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9" name="srtImg" descr="https://www.explore.ms/images/sort_blank.gif">
          <a:extLst>
            <a:ext uri="{FF2B5EF4-FFF2-40B4-BE49-F238E27FC236}">
              <a16:creationId xmlns:a16="http://schemas.microsoft.com/office/drawing/2014/main" id="{64EF824B-4E81-47B8-8A59-6BE24C3F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0" name="srtImg" descr="https://www.explore.ms/images/sort_blank.gif">
          <a:extLst>
            <a:ext uri="{FF2B5EF4-FFF2-40B4-BE49-F238E27FC236}">
              <a16:creationId xmlns:a16="http://schemas.microsoft.com/office/drawing/2014/main" id="{C8848C8A-FA3F-4026-A7A3-5DFBC9A2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11" name="srtImg" descr="https://www.explore.ms/images/sort_blank.gif">
          <a:extLst>
            <a:ext uri="{FF2B5EF4-FFF2-40B4-BE49-F238E27FC236}">
              <a16:creationId xmlns:a16="http://schemas.microsoft.com/office/drawing/2014/main" id="{67BD5459-DD31-44C3-8033-98653332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212" name="srtImg" descr="https://www.explore.ms/images/sort_blank.gif">
          <a:extLst>
            <a:ext uri="{FF2B5EF4-FFF2-40B4-BE49-F238E27FC236}">
              <a16:creationId xmlns:a16="http://schemas.microsoft.com/office/drawing/2014/main" id="{5E079C05-5251-4BE1-B375-852E96F2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213" name="srtImg" descr="https://www.explore.ms/images/sort_blank.gif">
          <a:extLst>
            <a:ext uri="{FF2B5EF4-FFF2-40B4-BE49-F238E27FC236}">
              <a16:creationId xmlns:a16="http://schemas.microsoft.com/office/drawing/2014/main" id="{EFED9162-27E3-4813-B054-72735B2B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214" name="srtImg" descr="https://www.explore.ms/images/sort_blank.gif">
          <a:extLst>
            <a:ext uri="{FF2B5EF4-FFF2-40B4-BE49-F238E27FC236}">
              <a16:creationId xmlns:a16="http://schemas.microsoft.com/office/drawing/2014/main" id="{2FC2F69D-9CE9-42BE-82C3-768D30C6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215" name="srtImg" descr="https://www.explore.ms/images/sort_blank.gif">
          <a:extLst>
            <a:ext uri="{FF2B5EF4-FFF2-40B4-BE49-F238E27FC236}">
              <a16:creationId xmlns:a16="http://schemas.microsoft.com/office/drawing/2014/main" id="{57598501-7616-48D5-9DAA-1DF52142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216" name="srtImg" descr="https://www.explore.ms/images/sort_blank.gif">
          <a:extLst>
            <a:ext uri="{FF2B5EF4-FFF2-40B4-BE49-F238E27FC236}">
              <a16:creationId xmlns:a16="http://schemas.microsoft.com/office/drawing/2014/main" id="{C891B7A4-6794-4E51-A2C8-658884CE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217" name="srtImg" descr="https://www.explore.ms/images/sort_blank.gif">
          <a:extLst>
            <a:ext uri="{FF2B5EF4-FFF2-40B4-BE49-F238E27FC236}">
              <a16:creationId xmlns:a16="http://schemas.microsoft.com/office/drawing/2014/main" id="{22ED88EA-87CF-420C-8B0A-30D9069E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18" name="srtImg" descr="https://www.explore.ms/images/sort_blank.gif">
          <a:extLst>
            <a:ext uri="{FF2B5EF4-FFF2-40B4-BE49-F238E27FC236}">
              <a16:creationId xmlns:a16="http://schemas.microsoft.com/office/drawing/2014/main" id="{DDC14C30-D8AD-42F5-A4A4-B45F005E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19" name="srtImg" descr="https://www.explore.ms/images/sort_blank.gif">
          <a:extLst>
            <a:ext uri="{FF2B5EF4-FFF2-40B4-BE49-F238E27FC236}">
              <a16:creationId xmlns:a16="http://schemas.microsoft.com/office/drawing/2014/main" id="{A3076B25-FECD-44B3-AFDC-0CB0A518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0" name="srtImg" descr="https://www.explore.ms/images/sort_blank.gif">
          <a:extLst>
            <a:ext uri="{FF2B5EF4-FFF2-40B4-BE49-F238E27FC236}">
              <a16:creationId xmlns:a16="http://schemas.microsoft.com/office/drawing/2014/main" id="{417AD5BB-8BB5-4257-9BD1-7DD1A0B0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1" name="srtImg" descr="https://www.explore.ms/images/sort_blank.gif">
          <a:extLst>
            <a:ext uri="{FF2B5EF4-FFF2-40B4-BE49-F238E27FC236}">
              <a16:creationId xmlns:a16="http://schemas.microsoft.com/office/drawing/2014/main" id="{B5E1A0DE-6C3C-4E31-A035-25A095F3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2" name="srtImg" descr="https://www.explore.ms/images/sort_blank.gif">
          <a:extLst>
            <a:ext uri="{FF2B5EF4-FFF2-40B4-BE49-F238E27FC236}">
              <a16:creationId xmlns:a16="http://schemas.microsoft.com/office/drawing/2014/main" id="{0B3A8DCA-2F46-40EB-8619-5F62738A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23" name="srtImg" descr="https://www.explore.ms/images/sort_blank.gif">
          <a:extLst>
            <a:ext uri="{FF2B5EF4-FFF2-40B4-BE49-F238E27FC236}">
              <a16:creationId xmlns:a16="http://schemas.microsoft.com/office/drawing/2014/main" id="{4949A5F3-A0BE-4632-BF12-84E03E98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24" name="srtImg" descr="https://www.explore.ms/images/sort_blank.gif">
          <a:extLst>
            <a:ext uri="{FF2B5EF4-FFF2-40B4-BE49-F238E27FC236}">
              <a16:creationId xmlns:a16="http://schemas.microsoft.com/office/drawing/2014/main" id="{F692767A-2BAC-4546-B328-827BAB0E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5" name="srtImg" descr="https://www.explore.ms/images/sort_blank.gif">
          <a:extLst>
            <a:ext uri="{FF2B5EF4-FFF2-40B4-BE49-F238E27FC236}">
              <a16:creationId xmlns:a16="http://schemas.microsoft.com/office/drawing/2014/main" id="{FB8FD7B1-AD75-492D-B3EA-A2556FE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6" name="srtImg" descr="https://www.explore.ms/images/sort_blank.gif">
          <a:extLst>
            <a:ext uri="{FF2B5EF4-FFF2-40B4-BE49-F238E27FC236}">
              <a16:creationId xmlns:a16="http://schemas.microsoft.com/office/drawing/2014/main" id="{1A882C7A-57FC-471B-B4E4-4DA0FAC6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7" name="srtImg" descr="https://www.explore.ms/images/sort_blank.gif">
          <a:extLst>
            <a:ext uri="{FF2B5EF4-FFF2-40B4-BE49-F238E27FC236}">
              <a16:creationId xmlns:a16="http://schemas.microsoft.com/office/drawing/2014/main" id="{16E9BCD3-3FEC-45EB-B7C8-1CE7C227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8" name="srtImg" descr="https://www.explore.ms/images/sort_blank.gif">
          <a:extLst>
            <a:ext uri="{FF2B5EF4-FFF2-40B4-BE49-F238E27FC236}">
              <a16:creationId xmlns:a16="http://schemas.microsoft.com/office/drawing/2014/main" id="{F03A9629-23F3-4956-B9B4-19C91968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29" name="srtImg" descr="https://www.explore.ms/images/sort_blank.gif">
          <a:extLst>
            <a:ext uri="{FF2B5EF4-FFF2-40B4-BE49-F238E27FC236}">
              <a16:creationId xmlns:a16="http://schemas.microsoft.com/office/drawing/2014/main" id="{D60E6C62-3133-4370-B108-B2DDDA52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30" name="srtImg" descr="https://www.explore.ms/images/sort_blank.gif">
          <a:extLst>
            <a:ext uri="{FF2B5EF4-FFF2-40B4-BE49-F238E27FC236}">
              <a16:creationId xmlns:a16="http://schemas.microsoft.com/office/drawing/2014/main" id="{E072684D-1E8B-4FAF-9704-965F7504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31" name="srtImg" descr="https://www.explore.ms/images/sort_blank.gif">
          <a:extLst>
            <a:ext uri="{FF2B5EF4-FFF2-40B4-BE49-F238E27FC236}">
              <a16:creationId xmlns:a16="http://schemas.microsoft.com/office/drawing/2014/main" id="{57268325-18E7-4B6D-AB58-FE419623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32" name="srtImg" descr="https://www.explore.ms/images/sort_blank.gif">
          <a:extLst>
            <a:ext uri="{FF2B5EF4-FFF2-40B4-BE49-F238E27FC236}">
              <a16:creationId xmlns:a16="http://schemas.microsoft.com/office/drawing/2014/main" id="{43699F87-7FF6-436D-8E3B-6A655267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33" name="srtImg" descr="https://www.explore.ms/images/sort_blank.gif">
          <a:extLst>
            <a:ext uri="{FF2B5EF4-FFF2-40B4-BE49-F238E27FC236}">
              <a16:creationId xmlns:a16="http://schemas.microsoft.com/office/drawing/2014/main" id="{62EE3E05-BD87-4CC9-A005-1DE82E22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34" name="srtImg" descr="https://www.explore.ms/images/sort_blank.gif">
          <a:extLst>
            <a:ext uri="{FF2B5EF4-FFF2-40B4-BE49-F238E27FC236}">
              <a16:creationId xmlns:a16="http://schemas.microsoft.com/office/drawing/2014/main" id="{95C3678F-CA02-46AB-AD86-BAE11FCA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35" name="srtImg" descr="https://www.explore.ms/images/sort_blank.gif">
          <a:extLst>
            <a:ext uri="{FF2B5EF4-FFF2-40B4-BE49-F238E27FC236}">
              <a16:creationId xmlns:a16="http://schemas.microsoft.com/office/drawing/2014/main" id="{D4074320-DC4B-4A7A-B224-F859E8C2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36" name="srtImg" descr="https://www.explore.ms/images/sort_blank.gif">
          <a:extLst>
            <a:ext uri="{FF2B5EF4-FFF2-40B4-BE49-F238E27FC236}">
              <a16:creationId xmlns:a16="http://schemas.microsoft.com/office/drawing/2014/main" id="{9F26CB06-9386-4742-9A24-B86BF2CA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237" name="srtImg" descr="https://www.explore.ms/images/sort_blank.gif">
          <a:extLst>
            <a:ext uri="{FF2B5EF4-FFF2-40B4-BE49-F238E27FC236}">
              <a16:creationId xmlns:a16="http://schemas.microsoft.com/office/drawing/2014/main" id="{D3F23872-4FF6-447B-88F5-FA49C8DC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35</xdr:row>
      <xdr:rowOff>0</xdr:rowOff>
    </xdr:from>
    <xdr:ext cx="9525" cy="9525"/>
    <xdr:pic>
      <xdr:nvPicPr>
        <xdr:cNvPr id="238" name="srtImg" descr="https://www.explore.ms/images/sort_blank.gif">
          <a:extLst>
            <a:ext uri="{FF2B5EF4-FFF2-40B4-BE49-F238E27FC236}">
              <a16:creationId xmlns:a16="http://schemas.microsoft.com/office/drawing/2014/main" id="{B6882984-AE3E-40E9-B7C5-611163D3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35</xdr:row>
      <xdr:rowOff>0</xdr:rowOff>
    </xdr:from>
    <xdr:ext cx="9525" cy="9525"/>
    <xdr:pic>
      <xdr:nvPicPr>
        <xdr:cNvPr id="239" name="srtImg" descr="https://www.explore.ms/images/sort_blank.gif">
          <a:extLst>
            <a:ext uri="{FF2B5EF4-FFF2-40B4-BE49-F238E27FC236}">
              <a16:creationId xmlns:a16="http://schemas.microsoft.com/office/drawing/2014/main" id="{7A486E2A-64D8-4B5D-8D10-FC1B04F7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240" name="srtImg" descr="https://www.explore.ms/images/sort_blank.gif">
          <a:extLst>
            <a:ext uri="{FF2B5EF4-FFF2-40B4-BE49-F238E27FC236}">
              <a16:creationId xmlns:a16="http://schemas.microsoft.com/office/drawing/2014/main" id="{E35A9234-048D-4D17-B287-FF5B78F3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241" name="srtImg" descr="https://www.explore.ms/images/sort_blank.gif">
          <a:extLst>
            <a:ext uri="{FF2B5EF4-FFF2-40B4-BE49-F238E27FC236}">
              <a16:creationId xmlns:a16="http://schemas.microsoft.com/office/drawing/2014/main" id="{36933711-B6B6-4C06-9B5E-0D44C212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242" name="srtImg" descr="https://www.explore.ms/images/sort_blank.gif">
          <a:extLst>
            <a:ext uri="{FF2B5EF4-FFF2-40B4-BE49-F238E27FC236}">
              <a16:creationId xmlns:a16="http://schemas.microsoft.com/office/drawing/2014/main" id="{0DF79D06-86C5-45D7-9507-69A4F901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243" name="srtImg" descr="https://www.explore.ms/images/sort_blank.gif">
          <a:extLst>
            <a:ext uri="{FF2B5EF4-FFF2-40B4-BE49-F238E27FC236}">
              <a16:creationId xmlns:a16="http://schemas.microsoft.com/office/drawing/2014/main" id="{5412458D-F638-4439-894D-0D16983E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4" name="srtImg" descr="https://www.explore.ms/images/sort_blank.gif">
          <a:extLst>
            <a:ext uri="{FF2B5EF4-FFF2-40B4-BE49-F238E27FC236}">
              <a16:creationId xmlns:a16="http://schemas.microsoft.com/office/drawing/2014/main" id="{E1B9436C-82D0-4659-BEE1-547361BE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5" name="srtImg" descr="https://www.explore.ms/images/sort_blank.gif">
          <a:extLst>
            <a:ext uri="{FF2B5EF4-FFF2-40B4-BE49-F238E27FC236}">
              <a16:creationId xmlns:a16="http://schemas.microsoft.com/office/drawing/2014/main" id="{270ECF09-BD6D-4AAF-A830-2310F132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6" name="srtImg" descr="https://www.explore.ms/images/sort_blank.gif">
          <a:extLst>
            <a:ext uri="{FF2B5EF4-FFF2-40B4-BE49-F238E27FC236}">
              <a16:creationId xmlns:a16="http://schemas.microsoft.com/office/drawing/2014/main" id="{C7BFD438-2E2C-4A7E-B30C-8F2B2983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247" name="srtImg" descr="https://www.explore.ms/images/sort_blank.gif">
          <a:extLst>
            <a:ext uri="{FF2B5EF4-FFF2-40B4-BE49-F238E27FC236}">
              <a16:creationId xmlns:a16="http://schemas.microsoft.com/office/drawing/2014/main" id="{2CAC2BC8-5FA2-4653-893C-4D2E1E05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48" name="srtImg" descr="https://www.explore.ms/images/sort_blank.gif">
          <a:extLst>
            <a:ext uri="{FF2B5EF4-FFF2-40B4-BE49-F238E27FC236}">
              <a16:creationId xmlns:a16="http://schemas.microsoft.com/office/drawing/2014/main" id="{C5B2670D-8703-44F6-982E-AEC8C836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49" name="srtImg" descr="https://www.explore.ms/images/sort_blank.gif">
          <a:extLst>
            <a:ext uri="{FF2B5EF4-FFF2-40B4-BE49-F238E27FC236}">
              <a16:creationId xmlns:a16="http://schemas.microsoft.com/office/drawing/2014/main" id="{83CE53B7-D8EB-411C-9A62-A9E90825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50" name="srtImg" descr="https://www.explore.ms/images/sort_blank.gif">
          <a:extLst>
            <a:ext uri="{FF2B5EF4-FFF2-40B4-BE49-F238E27FC236}">
              <a16:creationId xmlns:a16="http://schemas.microsoft.com/office/drawing/2014/main" id="{4075016C-235C-43A7-9F5C-4D3161BA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51" name="srtImg" descr="https://www.explore.ms/images/sort_blank.gif">
          <a:extLst>
            <a:ext uri="{FF2B5EF4-FFF2-40B4-BE49-F238E27FC236}">
              <a16:creationId xmlns:a16="http://schemas.microsoft.com/office/drawing/2014/main" id="{CE1E83C2-ED9C-48D0-A52D-39642E13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252" name="srtImg" descr="https://www.explore.ms/images/sort_blank.gif">
          <a:extLst>
            <a:ext uri="{FF2B5EF4-FFF2-40B4-BE49-F238E27FC236}">
              <a16:creationId xmlns:a16="http://schemas.microsoft.com/office/drawing/2014/main" id="{3568212E-10BF-460D-926A-3ADD206D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253" name="srtImg" descr="https://www.explore.ms/images/sort_blank.gif">
          <a:extLst>
            <a:ext uri="{FF2B5EF4-FFF2-40B4-BE49-F238E27FC236}">
              <a16:creationId xmlns:a16="http://schemas.microsoft.com/office/drawing/2014/main" id="{472C3B40-5217-43CB-8F02-5570F933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54" name="srtImg" descr="https://www.explore.ms/images/sort_blank.gif">
          <a:extLst>
            <a:ext uri="{FF2B5EF4-FFF2-40B4-BE49-F238E27FC236}">
              <a16:creationId xmlns:a16="http://schemas.microsoft.com/office/drawing/2014/main" id="{76150A3B-6DE4-4A74-BFCD-1F39751E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55" name="srtImg" descr="https://www.explore.ms/images/sort_blank.gif">
          <a:extLst>
            <a:ext uri="{FF2B5EF4-FFF2-40B4-BE49-F238E27FC236}">
              <a16:creationId xmlns:a16="http://schemas.microsoft.com/office/drawing/2014/main" id="{372D7CED-5BD7-4E42-8E12-745C02AA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56" name="srtImg" descr="https://www.explore.ms/images/sort_blank.gif">
          <a:extLst>
            <a:ext uri="{FF2B5EF4-FFF2-40B4-BE49-F238E27FC236}">
              <a16:creationId xmlns:a16="http://schemas.microsoft.com/office/drawing/2014/main" id="{24FDECE6-488F-4820-90B8-1AFB0F68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57" name="srtImg" descr="https://www.explore.ms/images/sort_blank.gif">
          <a:extLst>
            <a:ext uri="{FF2B5EF4-FFF2-40B4-BE49-F238E27FC236}">
              <a16:creationId xmlns:a16="http://schemas.microsoft.com/office/drawing/2014/main" id="{E423A2B4-05D3-4498-8AE0-7A894D6B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258" name="srtImg" descr="https://www.explore.ms/images/sort_blank.gif">
          <a:extLst>
            <a:ext uri="{FF2B5EF4-FFF2-40B4-BE49-F238E27FC236}">
              <a16:creationId xmlns:a16="http://schemas.microsoft.com/office/drawing/2014/main" id="{56BD1E87-B943-4377-918A-FC8E179F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259" name="srtImg" descr="https://www.explore.ms/images/sort_blank.gif">
          <a:extLst>
            <a:ext uri="{FF2B5EF4-FFF2-40B4-BE49-F238E27FC236}">
              <a16:creationId xmlns:a16="http://schemas.microsoft.com/office/drawing/2014/main" id="{2D54F899-A41A-4DEA-A566-6CCFAC74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</xdr:row>
      <xdr:rowOff>0</xdr:rowOff>
    </xdr:from>
    <xdr:ext cx="9525" cy="9525"/>
    <xdr:pic>
      <xdr:nvPicPr>
        <xdr:cNvPr id="260" name="srtImg" descr="https://www.explore.ms/images/sort_blank.gif">
          <a:extLst>
            <a:ext uri="{FF2B5EF4-FFF2-40B4-BE49-F238E27FC236}">
              <a16:creationId xmlns:a16="http://schemas.microsoft.com/office/drawing/2014/main" id="{103EBDA5-FDC0-4732-AAFC-C4490201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</xdr:row>
      <xdr:rowOff>0</xdr:rowOff>
    </xdr:from>
    <xdr:ext cx="9525" cy="9525"/>
    <xdr:pic>
      <xdr:nvPicPr>
        <xdr:cNvPr id="261" name="srtImg" descr="https://www.explore.ms/images/sort_blank.gif">
          <a:extLst>
            <a:ext uri="{FF2B5EF4-FFF2-40B4-BE49-F238E27FC236}">
              <a16:creationId xmlns:a16="http://schemas.microsoft.com/office/drawing/2014/main" id="{710587B1-30C8-49F9-BD10-9BB1DC66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</xdr:row>
      <xdr:rowOff>0</xdr:rowOff>
    </xdr:from>
    <xdr:ext cx="9525" cy="9525"/>
    <xdr:pic>
      <xdr:nvPicPr>
        <xdr:cNvPr id="262" name="srtImg" descr="https://www.explore.ms/images/sort_blank.gif">
          <a:extLst>
            <a:ext uri="{FF2B5EF4-FFF2-40B4-BE49-F238E27FC236}">
              <a16:creationId xmlns:a16="http://schemas.microsoft.com/office/drawing/2014/main" id="{FA187E8E-230D-4140-B6EB-C84CEF06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</xdr:row>
      <xdr:rowOff>0</xdr:rowOff>
    </xdr:from>
    <xdr:ext cx="9525" cy="9525"/>
    <xdr:pic>
      <xdr:nvPicPr>
        <xdr:cNvPr id="263" name="srtImg" descr="https://www.explore.ms/images/sort_blank.gif">
          <a:extLst>
            <a:ext uri="{FF2B5EF4-FFF2-40B4-BE49-F238E27FC236}">
              <a16:creationId xmlns:a16="http://schemas.microsoft.com/office/drawing/2014/main" id="{5DFD1959-3604-44C7-A0A6-C025F214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</xdr:row>
      <xdr:rowOff>0</xdr:rowOff>
    </xdr:from>
    <xdr:ext cx="9525" cy="9525"/>
    <xdr:pic>
      <xdr:nvPicPr>
        <xdr:cNvPr id="264" name="srtImg" descr="https://www.explore.ms/images/sort_blank.gif">
          <a:extLst>
            <a:ext uri="{FF2B5EF4-FFF2-40B4-BE49-F238E27FC236}">
              <a16:creationId xmlns:a16="http://schemas.microsoft.com/office/drawing/2014/main" id="{5FC912F7-0C51-4B43-B847-4356466A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</xdr:row>
      <xdr:rowOff>0</xdr:rowOff>
    </xdr:from>
    <xdr:ext cx="9525" cy="9525"/>
    <xdr:pic>
      <xdr:nvPicPr>
        <xdr:cNvPr id="265" name="srtImg" descr="https://www.explore.ms/images/sort_blank.gif">
          <a:extLst>
            <a:ext uri="{FF2B5EF4-FFF2-40B4-BE49-F238E27FC236}">
              <a16:creationId xmlns:a16="http://schemas.microsoft.com/office/drawing/2014/main" id="{08664DC2-D1FB-4835-BA8C-0ABDC7BF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17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6" name="srtImg" descr="https://www.explore.ms/images/sort_blank.gif">
          <a:extLst>
            <a:ext uri="{FF2B5EF4-FFF2-40B4-BE49-F238E27FC236}">
              <a16:creationId xmlns:a16="http://schemas.microsoft.com/office/drawing/2014/main" id="{28EE13CA-2FFA-4261-A87B-B21C4A4D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67" name="srtImg" descr="https://www.explore.ms/images/sort_blank.gif">
          <a:extLst>
            <a:ext uri="{FF2B5EF4-FFF2-40B4-BE49-F238E27FC236}">
              <a16:creationId xmlns:a16="http://schemas.microsoft.com/office/drawing/2014/main" id="{C666A422-C29E-4F20-8037-FB8F10F3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68" name="srtImg" descr="https://www.explore.ms/images/sort_blank.gif">
          <a:extLst>
            <a:ext uri="{FF2B5EF4-FFF2-40B4-BE49-F238E27FC236}">
              <a16:creationId xmlns:a16="http://schemas.microsoft.com/office/drawing/2014/main" id="{C7E4A37E-90D1-434C-9A6F-816A3340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69" name="srtImg" descr="https://www.explore.ms/images/sort_blank.gif">
          <a:extLst>
            <a:ext uri="{FF2B5EF4-FFF2-40B4-BE49-F238E27FC236}">
              <a16:creationId xmlns:a16="http://schemas.microsoft.com/office/drawing/2014/main" id="{7FD6AD74-3302-4575-AFE1-C5DF3E0F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270" name="srtImg" descr="https://www.explore.ms/images/sort_blank.gif">
          <a:extLst>
            <a:ext uri="{FF2B5EF4-FFF2-40B4-BE49-F238E27FC236}">
              <a16:creationId xmlns:a16="http://schemas.microsoft.com/office/drawing/2014/main" id="{5AEE6C24-353A-4E06-9FFD-94FEB888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271" name="srtImg" descr="https://www.explore.ms/images/sort_blank.gif">
          <a:extLst>
            <a:ext uri="{FF2B5EF4-FFF2-40B4-BE49-F238E27FC236}">
              <a16:creationId xmlns:a16="http://schemas.microsoft.com/office/drawing/2014/main" id="{97924A11-E258-4A59-A18A-8F737314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72" name="srtImg" descr="https://www.explore.ms/images/sort_blank.gif">
          <a:extLst>
            <a:ext uri="{FF2B5EF4-FFF2-40B4-BE49-F238E27FC236}">
              <a16:creationId xmlns:a16="http://schemas.microsoft.com/office/drawing/2014/main" id="{BB59F63D-47BB-4AA4-B82F-3EF77259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73" name="srtImg" descr="https://www.explore.ms/images/sort_blank.gif">
          <a:extLst>
            <a:ext uri="{FF2B5EF4-FFF2-40B4-BE49-F238E27FC236}">
              <a16:creationId xmlns:a16="http://schemas.microsoft.com/office/drawing/2014/main" id="{D286D674-8DF2-4C9F-B499-49CFC4BF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74" name="srtImg" descr="https://www.explore.ms/images/sort_blank.gif">
          <a:extLst>
            <a:ext uri="{FF2B5EF4-FFF2-40B4-BE49-F238E27FC236}">
              <a16:creationId xmlns:a16="http://schemas.microsoft.com/office/drawing/2014/main" id="{748400C3-CE76-49C1-B810-A8A03DD2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75" name="srtImg" descr="https://www.explore.ms/images/sort_blank.gif">
          <a:extLst>
            <a:ext uri="{FF2B5EF4-FFF2-40B4-BE49-F238E27FC236}">
              <a16:creationId xmlns:a16="http://schemas.microsoft.com/office/drawing/2014/main" id="{6894D2F1-5319-40DE-9A88-F0B5BFB2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276" name="srtImg" descr="https://www.explore.ms/images/sort_blank.gif">
          <a:extLst>
            <a:ext uri="{FF2B5EF4-FFF2-40B4-BE49-F238E27FC236}">
              <a16:creationId xmlns:a16="http://schemas.microsoft.com/office/drawing/2014/main" id="{D62142C9-0439-41DC-AF7B-3BD9BC43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277" name="srtImg" descr="https://www.explore.ms/images/sort_blank.gif">
          <a:extLst>
            <a:ext uri="{FF2B5EF4-FFF2-40B4-BE49-F238E27FC236}">
              <a16:creationId xmlns:a16="http://schemas.microsoft.com/office/drawing/2014/main" id="{B4561186-4612-4B8F-95BF-D8041C58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78" name="srtImg" descr="https://www.explore.ms/images/sort_blank.gif">
          <a:extLst>
            <a:ext uri="{FF2B5EF4-FFF2-40B4-BE49-F238E27FC236}">
              <a16:creationId xmlns:a16="http://schemas.microsoft.com/office/drawing/2014/main" id="{96E37B90-2BF9-49EE-8BE1-BE5B4D6E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79" name="srtImg" descr="https://www.explore.ms/images/sort_blank.gif">
          <a:extLst>
            <a:ext uri="{FF2B5EF4-FFF2-40B4-BE49-F238E27FC236}">
              <a16:creationId xmlns:a16="http://schemas.microsoft.com/office/drawing/2014/main" id="{BDBCB8FA-86B3-42A0-8724-343256EE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80" name="srtImg" descr="https://www.explore.ms/images/sort_blank.gif">
          <a:extLst>
            <a:ext uri="{FF2B5EF4-FFF2-40B4-BE49-F238E27FC236}">
              <a16:creationId xmlns:a16="http://schemas.microsoft.com/office/drawing/2014/main" id="{61EA82DC-C3FB-4AC5-BDE4-0519CAA5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81" name="srtImg" descr="https://www.explore.ms/images/sort_blank.gif">
          <a:extLst>
            <a:ext uri="{FF2B5EF4-FFF2-40B4-BE49-F238E27FC236}">
              <a16:creationId xmlns:a16="http://schemas.microsoft.com/office/drawing/2014/main" id="{C260E637-D1A8-410D-ADA5-EEAB268A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82" name="srtImg" descr="https://www.explore.ms/images/sort_blank.gif">
          <a:extLst>
            <a:ext uri="{FF2B5EF4-FFF2-40B4-BE49-F238E27FC236}">
              <a16:creationId xmlns:a16="http://schemas.microsoft.com/office/drawing/2014/main" id="{FF338E1B-D90C-42DB-B077-529FD151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83" name="srtImg" descr="https://www.explore.ms/images/sort_blank.gif">
          <a:extLst>
            <a:ext uri="{FF2B5EF4-FFF2-40B4-BE49-F238E27FC236}">
              <a16:creationId xmlns:a16="http://schemas.microsoft.com/office/drawing/2014/main" id="{754F0212-2A0F-4B5C-AC92-A02E5D81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84" name="srtImg" descr="https://www.explore.ms/images/sort_blank.gif">
          <a:extLst>
            <a:ext uri="{FF2B5EF4-FFF2-40B4-BE49-F238E27FC236}">
              <a16:creationId xmlns:a16="http://schemas.microsoft.com/office/drawing/2014/main" id="{988494EE-212D-4C7F-B663-9B32F79B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85" name="srtImg" descr="https://www.explore.ms/images/sort_blank.gif">
          <a:extLst>
            <a:ext uri="{FF2B5EF4-FFF2-40B4-BE49-F238E27FC236}">
              <a16:creationId xmlns:a16="http://schemas.microsoft.com/office/drawing/2014/main" id="{F303F141-1327-4593-BAB0-4328B649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286" name="srtImg" descr="https://www.explore.ms/images/sort_blank.gif">
          <a:extLst>
            <a:ext uri="{FF2B5EF4-FFF2-40B4-BE49-F238E27FC236}">
              <a16:creationId xmlns:a16="http://schemas.microsoft.com/office/drawing/2014/main" id="{5E9093E5-6C31-4CD2-9A2E-823F1518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287" name="srtImg" descr="https://www.explore.ms/images/sort_blank.gif">
          <a:extLst>
            <a:ext uri="{FF2B5EF4-FFF2-40B4-BE49-F238E27FC236}">
              <a16:creationId xmlns:a16="http://schemas.microsoft.com/office/drawing/2014/main" id="{0150A571-9E7A-418E-AE31-9ED763A1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288" name="srtImg" descr="https://www.explore.ms/images/sort_blank.gif">
          <a:extLst>
            <a:ext uri="{FF2B5EF4-FFF2-40B4-BE49-F238E27FC236}">
              <a16:creationId xmlns:a16="http://schemas.microsoft.com/office/drawing/2014/main" id="{2BCDA53F-B471-41B4-AEB6-76B1D7CE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289" name="srtImg" descr="https://www.explore.ms/images/sort_blank.gif">
          <a:extLst>
            <a:ext uri="{FF2B5EF4-FFF2-40B4-BE49-F238E27FC236}">
              <a16:creationId xmlns:a16="http://schemas.microsoft.com/office/drawing/2014/main" id="{FFE0EE3C-EDE5-4887-9B9B-6E0411AF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290" name="srtImg" descr="https://www.explore.ms/images/sort_blank.gif">
          <a:extLst>
            <a:ext uri="{FF2B5EF4-FFF2-40B4-BE49-F238E27FC236}">
              <a16:creationId xmlns:a16="http://schemas.microsoft.com/office/drawing/2014/main" id="{6CC792F2-6E3F-4DF4-A2C8-8E416330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291" name="srtImg" descr="https://www.explore.ms/images/sort_blank.gif">
          <a:extLst>
            <a:ext uri="{FF2B5EF4-FFF2-40B4-BE49-F238E27FC236}">
              <a16:creationId xmlns:a16="http://schemas.microsoft.com/office/drawing/2014/main" id="{895EF150-E946-4F93-949B-D0438E4E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292" name="srtImg" descr="https://www.explore.ms/images/sort_blank.gif">
          <a:extLst>
            <a:ext uri="{FF2B5EF4-FFF2-40B4-BE49-F238E27FC236}">
              <a16:creationId xmlns:a16="http://schemas.microsoft.com/office/drawing/2014/main" id="{A5CE13E3-914C-4689-A40A-9A66C7A5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293" name="srtImg" descr="https://www.explore.ms/images/sort_blank.gif">
          <a:extLst>
            <a:ext uri="{FF2B5EF4-FFF2-40B4-BE49-F238E27FC236}">
              <a16:creationId xmlns:a16="http://schemas.microsoft.com/office/drawing/2014/main" id="{FBA2536B-CB76-4C7B-B029-877B22CE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294" name="srtImg" descr="https://www.explore.ms/images/sort_blank.gif">
          <a:extLst>
            <a:ext uri="{FF2B5EF4-FFF2-40B4-BE49-F238E27FC236}">
              <a16:creationId xmlns:a16="http://schemas.microsoft.com/office/drawing/2014/main" id="{8FF02C26-E5BD-4EC1-A2C3-58500CB4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295" name="srtImg" descr="https://www.explore.ms/images/sort_blank.gif">
          <a:extLst>
            <a:ext uri="{FF2B5EF4-FFF2-40B4-BE49-F238E27FC236}">
              <a16:creationId xmlns:a16="http://schemas.microsoft.com/office/drawing/2014/main" id="{203D62EC-B462-46DD-9648-467CBB15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</xdr:row>
      <xdr:rowOff>0</xdr:rowOff>
    </xdr:from>
    <xdr:ext cx="9525" cy="9525"/>
    <xdr:pic>
      <xdr:nvPicPr>
        <xdr:cNvPr id="296" name="srtImg" descr="https://www.explore.ms/images/sort_blank.gif">
          <a:extLst>
            <a:ext uri="{FF2B5EF4-FFF2-40B4-BE49-F238E27FC236}">
              <a16:creationId xmlns:a16="http://schemas.microsoft.com/office/drawing/2014/main" id="{0144E144-A9D6-4017-B44D-576B9972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</xdr:row>
      <xdr:rowOff>0</xdr:rowOff>
    </xdr:from>
    <xdr:ext cx="9525" cy="9525"/>
    <xdr:pic>
      <xdr:nvPicPr>
        <xdr:cNvPr id="297" name="srtImg" descr="https://www.explore.ms/images/sort_blank.gif">
          <a:extLst>
            <a:ext uri="{FF2B5EF4-FFF2-40B4-BE49-F238E27FC236}">
              <a16:creationId xmlns:a16="http://schemas.microsoft.com/office/drawing/2014/main" id="{524DF351-3481-4381-9CA1-E28357A9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298" name="srtImg" descr="https://www.explore.ms/images/sort_blank.gif">
          <a:extLst>
            <a:ext uri="{FF2B5EF4-FFF2-40B4-BE49-F238E27FC236}">
              <a16:creationId xmlns:a16="http://schemas.microsoft.com/office/drawing/2014/main" id="{3EDA98B8-D535-4922-9737-AE6EA775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417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299" name="srtImg" descr="https://www.explore.ms/images/sort_blank.gif">
          <a:extLst>
            <a:ext uri="{FF2B5EF4-FFF2-40B4-BE49-F238E27FC236}">
              <a16:creationId xmlns:a16="http://schemas.microsoft.com/office/drawing/2014/main" id="{D0EB64D1-5010-458C-8C34-8D161AAE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417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300" name="srtImg" descr="https://www.explore.ms/images/sort_blank.gif">
          <a:extLst>
            <a:ext uri="{FF2B5EF4-FFF2-40B4-BE49-F238E27FC236}">
              <a16:creationId xmlns:a16="http://schemas.microsoft.com/office/drawing/2014/main" id="{231B588D-67F3-4682-8361-C9698F6F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417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301" name="srtImg" descr="https://www.explore.ms/images/sort_blank.gif">
          <a:extLst>
            <a:ext uri="{FF2B5EF4-FFF2-40B4-BE49-F238E27FC236}">
              <a16:creationId xmlns:a16="http://schemas.microsoft.com/office/drawing/2014/main" id="{A6F8794E-D85C-463A-BDBB-EF2658E4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417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302" name="srtImg" descr="https://www.explore.ms/images/sort_blank.gif">
          <a:extLst>
            <a:ext uri="{FF2B5EF4-FFF2-40B4-BE49-F238E27FC236}">
              <a16:creationId xmlns:a16="http://schemas.microsoft.com/office/drawing/2014/main" id="{4CD65BCE-C73A-494F-B21F-F8A80D75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417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0</xdr:rowOff>
    </xdr:from>
    <xdr:ext cx="9525" cy="9525"/>
    <xdr:pic>
      <xdr:nvPicPr>
        <xdr:cNvPr id="303" name="srtImg" descr="https://www.explore.ms/images/sort_blank.gif">
          <a:extLst>
            <a:ext uri="{FF2B5EF4-FFF2-40B4-BE49-F238E27FC236}">
              <a16:creationId xmlns:a16="http://schemas.microsoft.com/office/drawing/2014/main" id="{F836097F-CF0E-46E5-A05A-B4745C3B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4175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04" name="srtImg" descr="https://www.explore.ms/images/sort_blank.gif">
          <a:extLst>
            <a:ext uri="{FF2B5EF4-FFF2-40B4-BE49-F238E27FC236}">
              <a16:creationId xmlns:a16="http://schemas.microsoft.com/office/drawing/2014/main" id="{4E5BA578-684A-4E26-92F1-5FED31C2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05" name="srtImg" descr="https://www.explore.ms/images/sort_blank.gif">
          <a:extLst>
            <a:ext uri="{FF2B5EF4-FFF2-40B4-BE49-F238E27FC236}">
              <a16:creationId xmlns:a16="http://schemas.microsoft.com/office/drawing/2014/main" id="{205AE0A2-EBAB-4173-8FE8-592CF540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06" name="srtImg" descr="https://www.explore.ms/images/sort_blank.gif">
          <a:extLst>
            <a:ext uri="{FF2B5EF4-FFF2-40B4-BE49-F238E27FC236}">
              <a16:creationId xmlns:a16="http://schemas.microsoft.com/office/drawing/2014/main" id="{D98806B4-D6E9-4089-8248-D92BBFED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07" name="srtImg" descr="https://www.explore.ms/images/sort_blank.gif">
          <a:extLst>
            <a:ext uri="{FF2B5EF4-FFF2-40B4-BE49-F238E27FC236}">
              <a16:creationId xmlns:a16="http://schemas.microsoft.com/office/drawing/2014/main" id="{EDC97246-CF8C-4696-ACCA-69F52E86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08" name="srtImg" descr="https://www.explore.ms/images/sort_blank.gif">
          <a:extLst>
            <a:ext uri="{FF2B5EF4-FFF2-40B4-BE49-F238E27FC236}">
              <a16:creationId xmlns:a16="http://schemas.microsoft.com/office/drawing/2014/main" id="{5A614872-FA27-4676-B9AF-E6E44674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09" name="srtImg" descr="https://www.explore.ms/images/sort_blank.gif">
          <a:extLst>
            <a:ext uri="{FF2B5EF4-FFF2-40B4-BE49-F238E27FC236}">
              <a16:creationId xmlns:a16="http://schemas.microsoft.com/office/drawing/2014/main" id="{FED30C5C-A91D-4CF1-A826-906565A7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10" name="srtImg" descr="https://www.explore.ms/images/sort_blank.gif">
          <a:extLst>
            <a:ext uri="{FF2B5EF4-FFF2-40B4-BE49-F238E27FC236}">
              <a16:creationId xmlns:a16="http://schemas.microsoft.com/office/drawing/2014/main" id="{DC5E3762-1443-4ACF-BE5D-7CDAF3AB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11" name="srtImg" descr="https://www.explore.ms/images/sort_blank.gif">
          <a:extLst>
            <a:ext uri="{FF2B5EF4-FFF2-40B4-BE49-F238E27FC236}">
              <a16:creationId xmlns:a16="http://schemas.microsoft.com/office/drawing/2014/main" id="{E7CD7588-9C0B-4584-9448-7BDC00A9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12" name="srtImg" descr="https://www.explore.ms/images/sort_blank.gif">
          <a:extLst>
            <a:ext uri="{FF2B5EF4-FFF2-40B4-BE49-F238E27FC236}">
              <a16:creationId xmlns:a16="http://schemas.microsoft.com/office/drawing/2014/main" id="{A0C41A56-683F-4BDF-A5C9-DEEE678B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13" name="srtImg" descr="https://www.explore.ms/images/sort_blank.gif">
          <a:extLst>
            <a:ext uri="{FF2B5EF4-FFF2-40B4-BE49-F238E27FC236}">
              <a16:creationId xmlns:a16="http://schemas.microsoft.com/office/drawing/2014/main" id="{2C471B66-BED8-4218-9491-EF5D17ED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14" name="srtImg" descr="https://www.explore.ms/images/sort_blank.gif">
          <a:extLst>
            <a:ext uri="{FF2B5EF4-FFF2-40B4-BE49-F238E27FC236}">
              <a16:creationId xmlns:a16="http://schemas.microsoft.com/office/drawing/2014/main" id="{49274A84-E198-4294-8CD5-1B0BDAE2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15" name="srtImg" descr="https://www.explore.ms/images/sort_blank.gif">
          <a:extLst>
            <a:ext uri="{FF2B5EF4-FFF2-40B4-BE49-F238E27FC236}">
              <a16:creationId xmlns:a16="http://schemas.microsoft.com/office/drawing/2014/main" id="{DDAD7D93-D189-439E-B70A-0D276B79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316" name="srtImg" descr="https://www.explore.ms/images/sort_blank.gif">
          <a:extLst>
            <a:ext uri="{FF2B5EF4-FFF2-40B4-BE49-F238E27FC236}">
              <a16:creationId xmlns:a16="http://schemas.microsoft.com/office/drawing/2014/main" id="{EC4DD20A-96E4-4CF2-B753-C7A20B4D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317" name="srtImg" descr="https://www.explore.ms/images/sort_blank.gif">
          <a:extLst>
            <a:ext uri="{FF2B5EF4-FFF2-40B4-BE49-F238E27FC236}">
              <a16:creationId xmlns:a16="http://schemas.microsoft.com/office/drawing/2014/main" id="{E89DA2BD-8B5B-4CF0-AD80-83B41CB4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318" name="srtImg" descr="https://www.explore.ms/images/sort_blank.gif">
          <a:extLst>
            <a:ext uri="{FF2B5EF4-FFF2-40B4-BE49-F238E27FC236}">
              <a16:creationId xmlns:a16="http://schemas.microsoft.com/office/drawing/2014/main" id="{F64566E8-AB65-4BFF-9940-3CA45CC6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319" name="srtImg" descr="https://www.explore.ms/images/sort_blank.gif">
          <a:extLst>
            <a:ext uri="{FF2B5EF4-FFF2-40B4-BE49-F238E27FC236}">
              <a16:creationId xmlns:a16="http://schemas.microsoft.com/office/drawing/2014/main" id="{4D34F960-32A2-4AC7-8F89-BE657020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320" name="srtImg" descr="https://www.explore.ms/images/sort_blank.gif">
          <a:extLst>
            <a:ext uri="{FF2B5EF4-FFF2-40B4-BE49-F238E27FC236}">
              <a16:creationId xmlns:a16="http://schemas.microsoft.com/office/drawing/2014/main" id="{6339DB33-0359-45F5-9A0D-3886D98B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321" name="srtImg" descr="https://www.explore.ms/images/sort_blank.gif">
          <a:extLst>
            <a:ext uri="{FF2B5EF4-FFF2-40B4-BE49-F238E27FC236}">
              <a16:creationId xmlns:a16="http://schemas.microsoft.com/office/drawing/2014/main" id="{21743B42-48A6-4FB7-A8DA-5AAB1398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srtImg" descr="https://www.explore.ms/images/sort_blank.gif">
          <a:extLst>
            <a:ext uri="{FF2B5EF4-FFF2-40B4-BE49-F238E27FC236}">
              <a16:creationId xmlns:a16="http://schemas.microsoft.com/office/drawing/2014/main" id="{7A7C82F3-2796-4FD3-9D47-5FE767C0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" name="srtImg" descr="https://www.explore.ms/images/sort_blank.gif">
          <a:extLst>
            <a:ext uri="{FF2B5EF4-FFF2-40B4-BE49-F238E27FC236}">
              <a16:creationId xmlns:a16="http://schemas.microsoft.com/office/drawing/2014/main" id="{E843625F-7811-467D-A9E2-58F59CAF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" name="srtImg" descr="https://www.explore.ms/images/sort_blank.gif">
          <a:extLst>
            <a:ext uri="{FF2B5EF4-FFF2-40B4-BE49-F238E27FC236}">
              <a16:creationId xmlns:a16="http://schemas.microsoft.com/office/drawing/2014/main" id="{E488513E-CEEE-4FEA-B83C-EB8968BA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5" name="srtImg" descr="https://www.explore.ms/images/sort_blank.gif">
          <a:extLst>
            <a:ext uri="{FF2B5EF4-FFF2-40B4-BE49-F238E27FC236}">
              <a16:creationId xmlns:a16="http://schemas.microsoft.com/office/drawing/2014/main" id="{FF795984-D9D0-4C80-A2F7-6065E25A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6" name="srtImg" descr="https://www.explore.ms/images/sort_blank.gif">
          <a:extLst>
            <a:ext uri="{FF2B5EF4-FFF2-40B4-BE49-F238E27FC236}">
              <a16:creationId xmlns:a16="http://schemas.microsoft.com/office/drawing/2014/main" id="{C18F8291-2222-4965-9247-C8DC3773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7" name="srtImg" descr="https://www.explore.ms/images/sort_blank.gif">
          <a:extLst>
            <a:ext uri="{FF2B5EF4-FFF2-40B4-BE49-F238E27FC236}">
              <a16:creationId xmlns:a16="http://schemas.microsoft.com/office/drawing/2014/main" id="{5587F303-0604-4582-ACF7-3C8C5DB3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8" name="srtImg" descr="https://www.explore.ms/images/sort_blank.gif">
          <a:extLst>
            <a:ext uri="{FF2B5EF4-FFF2-40B4-BE49-F238E27FC236}">
              <a16:creationId xmlns:a16="http://schemas.microsoft.com/office/drawing/2014/main" id="{0ABCF0D2-C3D1-4A3B-BCEE-D565845B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9" name="srtImg" descr="https://www.explore.ms/images/sort_blank.gif">
          <a:extLst>
            <a:ext uri="{FF2B5EF4-FFF2-40B4-BE49-F238E27FC236}">
              <a16:creationId xmlns:a16="http://schemas.microsoft.com/office/drawing/2014/main" id="{2930085C-6AF4-4C52-BEF2-FFBC81D0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0" name="srtImg" descr="https://www.explore.ms/images/sort_blank.gif">
          <a:extLst>
            <a:ext uri="{FF2B5EF4-FFF2-40B4-BE49-F238E27FC236}">
              <a16:creationId xmlns:a16="http://schemas.microsoft.com/office/drawing/2014/main" id="{9B49777B-F477-41B5-BE41-BE7E44B9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1" name="srtImg" descr="https://www.explore.ms/images/sort_blank.gif">
          <a:extLst>
            <a:ext uri="{FF2B5EF4-FFF2-40B4-BE49-F238E27FC236}">
              <a16:creationId xmlns:a16="http://schemas.microsoft.com/office/drawing/2014/main" id="{57BF9E4F-18BC-4F41-94D5-39BB805C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" name="srtImg" descr="https://www.explore.ms/images/sort_blank.gif">
          <a:extLst>
            <a:ext uri="{FF2B5EF4-FFF2-40B4-BE49-F238E27FC236}">
              <a16:creationId xmlns:a16="http://schemas.microsoft.com/office/drawing/2014/main" id="{BBBF3EC4-37C1-4B6D-858F-2BDAAE40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13" name="srtImg" descr="https://www.explore.ms/images/sort_blank.gif">
          <a:extLst>
            <a:ext uri="{FF2B5EF4-FFF2-40B4-BE49-F238E27FC236}">
              <a16:creationId xmlns:a16="http://schemas.microsoft.com/office/drawing/2014/main" id="{35C2F3D3-FBCA-48D3-9E74-863C9CEA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1</xdr:row>
      <xdr:rowOff>0</xdr:rowOff>
    </xdr:from>
    <xdr:ext cx="9525" cy="9525"/>
    <xdr:pic>
      <xdr:nvPicPr>
        <xdr:cNvPr id="14" name="srtImg" descr="https://www.explore.ms/images/sort_blank.gif">
          <a:extLst>
            <a:ext uri="{FF2B5EF4-FFF2-40B4-BE49-F238E27FC236}">
              <a16:creationId xmlns:a16="http://schemas.microsoft.com/office/drawing/2014/main" id="{2F17C8F5-71F8-42B5-BD56-B1C3B7D5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15" name="srtImg" descr="https://www.explore.ms/images/sort_blank.gif">
          <a:extLst>
            <a:ext uri="{FF2B5EF4-FFF2-40B4-BE49-F238E27FC236}">
              <a16:creationId xmlns:a16="http://schemas.microsoft.com/office/drawing/2014/main" id="{06218280-8C90-4A21-8312-E3F4C541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16" name="srtImg" descr="https://www.explore.ms/images/sort_blank.gif">
          <a:extLst>
            <a:ext uri="{FF2B5EF4-FFF2-40B4-BE49-F238E27FC236}">
              <a16:creationId xmlns:a16="http://schemas.microsoft.com/office/drawing/2014/main" id="{CECE7E9D-761C-46F5-821F-F2F930AB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17" name="srtImg" descr="https://www.explore.ms/images/sort_blank.gif">
          <a:extLst>
            <a:ext uri="{FF2B5EF4-FFF2-40B4-BE49-F238E27FC236}">
              <a16:creationId xmlns:a16="http://schemas.microsoft.com/office/drawing/2014/main" id="{374EFF8C-55AE-469F-A7AC-D33163C7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18" name="srtImg" descr="https://www.explore.ms/images/sort_blank.gif">
          <a:extLst>
            <a:ext uri="{FF2B5EF4-FFF2-40B4-BE49-F238E27FC236}">
              <a16:creationId xmlns:a16="http://schemas.microsoft.com/office/drawing/2014/main" id="{2FC22F47-37F9-416B-93AB-1C6E359A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19" name="srtImg" descr="https://www.explore.ms/images/sort_blank.gif">
          <a:extLst>
            <a:ext uri="{FF2B5EF4-FFF2-40B4-BE49-F238E27FC236}">
              <a16:creationId xmlns:a16="http://schemas.microsoft.com/office/drawing/2014/main" id="{69D066AF-423A-43BE-ADC4-65A0418A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0" name="srtImg" descr="https://www.explore.ms/images/sort_blank.gif">
          <a:extLst>
            <a:ext uri="{FF2B5EF4-FFF2-40B4-BE49-F238E27FC236}">
              <a16:creationId xmlns:a16="http://schemas.microsoft.com/office/drawing/2014/main" id="{3330AFC4-626C-44E0-A682-C3175F0C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1" name="srtImg" descr="https://www.explore.ms/images/sort_blank.gif">
          <a:extLst>
            <a:ext uri="{FF2B5EF4-FFF2-40B4-BE49-F238E27FC236}">
              <a16:creationId xmlns:a16="http://schemas.microsoft.com/office/drawing/2014/main" id="{4C694DA2-BB0D-474F-9FFC-97E7D9EC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2" name="srtImg" descr="https://www.explore.ms/images/sort_blank.gif">
          <a:extLst>
            <a:ext uri="{FF2B5EF4-FFF2-40B4-BE49-F238E27FC236}">
              <a16:creationId xmlns:a16="http://schemas.microsoft.com/office/drawing/2014/main" id="{638B02FB-293B-4C44-B9CE-E416A777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3" name="srtImg" descr="https://www.explore.ms/images/sort_blank.gif">
          <a:extLst>
            <a:ext uri="{FF2B5EF4-FFF2-40B4-BE49-F238E27FC236}">
              <a16:creationId xmlns:a16="http://schemas.microsoft.com/office/drawing/2014/main" id="{05F99A6C-7A52-4236-BD0D-293F2390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4" name="srtImg" descr="https://www.explore.ms/images/sort_blank.gif">
          <a:extLst>
            <a:ext uri="{FF2B5EF4-FFF2-40B4-BE49-F238E27FC236}">
              <a16:creationId xmlns:a16="http://schemas.microsoft.com/office/drawing/2014/main" id="{2E6BEC84-0306-4165-A72B-FB0F9530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25" name="srtImg" descr="https://www.explore.ms/images/sort_blank.gif">
          <a:extLst>
            <a:ext uri="{FF2B5EF4-FFF2-40B4-BE49-F238E27FC236}">
              <a16:creationId xmlns:a16="http://schemas.microsoft.com/office/drawing/2014/main" id="{9A6D300B-3581-4F15-A125-7FC061A6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6" name="srtImg" descr="https://www.explore.ms/images/sort_blank.gif">
          <a:extLst>
            <a:ext uri="{FF2B5EF4-FFF2-40B4-BE49-F238E27FC236}">
              <a16:creationId xmlns:a16="http://schemas.microsoft.com/office/drawing/2014/main" id="{9E2233D5-4325-4319-B799-1619033A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7" name="srtImg" descr="https://www.explore.ms/images/sort_blank.gif">
          <a:extLst>
            <a:ext uri="{FF2B5EF4-FFF2-40B4-BE49-F238E27FC236}">
              <a16:creationId xmlns:a16="http://schemas.microsoft.com/office/drawing/2014/main" id="{8E7D6F26-6F62-45F8-A131-C1C669AC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8" name="srtImg" descr="https://www.explore.ms/images/sort_blank.gif">
          <a:extLst>
            <a:ext uri="{FF2B5EF4-FFF2-40B4-BE49-F238E27FC236}">
              <a16:creationId xmlns:a16="http://schemas.microsoft.com/office/drawing/2014/main" id="{E632B196-C07A-4368-9575-DEAE5480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9" name="srtImg" descr="https://www.explore.ms/images/sort_blank.gif">
          <a:extLst>
            <a:ext uri="{FF2B5EF4-FFF2-40B4-BE49-F238E27FC236}">
              <a16:creationId xmlns:a16="http://schemas.microsoft.com/office/drawing/2014/main" id="{E953989D-F810-4E28-B906-624A51FF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30" name="srtImg" descr="https://www.explore.ms/images/sort_blank.gif">
          <a:extLst>
            <a:ext uri="{FF2B5EF4-FFF2-40B4-BE49-F238E27FC236}">
              <a16:creationId xmlns:a16="http://schemas.microsoft.com/office/drawing/2014/main" id="{DFC505C5-56E2-4A58-BF70-6F77A0C9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31" name="srtImg" descr="https://www.explore.ms/images/sort_blank.gif">
          <a:extLst>
            <a:ext uri="{FF2B5EF4-FFF2-40B4-BE49-F238E27FC236}">
              <a16:creationId xmlns:a16="http://schemas.microsoft.com/office/drawing/2014/main" id="{F0B84129-A230-4E94-AFD9-3006417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2" name="srtImg" descr="https://www.explore.ms/images/sort_blank.gif">
          <a:extLst>
            <a:ext uri="{FF2B5EF4-FFF2-40B4-BE49-F238E27FC236}">
              <a16:creationId xmlns:a16="http://schemas.microsoft.com/office/drawing/2014/main" id="{F7B793C4-0F48-4B05-A3B5-104F14DA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3" name="srtImg" descr="https://www.explore.ms/images/sort_blank.gif">
          <a:extLst>
            <a:ext uri="{FF2B5EF4-FFF2-40B4-BE49-F238E27FC236}">
              <a16:creationId xmlns:a16="http://schemas.microsoft.com/office/drawing/2014/main" id="{3ECED36B-1178-4520-89F1-0372C685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4" name="srtImg" descr="https://www.explore.ms/images/sort_blank.gif">
          <a:extLst>
            <a:ext uri="{FF2B5EF4-FFF2-40B4-BE49-F238E27FC236}">
              <a16:creationId xmlns:a16="http://schemas.microsoft.com/office/drawing/2014/main" id="{D5D2B1EA-0AA6-4FE4-940B-B5FBA780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5" name="srtImg" descr="https://www.explore.ms/images/sort_blank.gif">
          <a:extLst>
            <a:ext uri="{FF2B5EF4-FFF2-40B4-BE49-F238E27FC236}">
              <a16:creationId xmlns:a16="http://schemas.microsoft.com/office/drawing/2014/main" id="{2969DF33-EF0E-432F-AF7F-20628124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6" name="srtImg" descr="https://www.explore.ms/images/sort_blank.gif">
          <a:extLst>
            <a:ext uri="{FF2B5EF4-FFF2-40B4-BE49-F238E27FC236}">
              <a16:creationId xmlns:a16="http://schemas.microsoft.com/office/drawing/2014/main" id="{59238A56-339D-48E7-BCBD-FB57A4C4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7" name="srtImg" descr="https://www.explore.ms/images/sort_blank.gif">
          <a:extLst>
            <a:ext uri="{FF2B5EF4-FFF2-40B4-BE49-F238E27FC236}">
              <a16:creationId xmlns:a16="http://schemas.microsoft.com/office/drawing/2014/main" id="{85C2A2DC-8403-4F83-B3AA-6D0A357F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8" name="srtImg" descr="https://www.explore.ms/images/sort_blank.gif">
          <a:extLst>
            <a:ext uri="{FF2B5EF4-FFF2-40B4-BE49-F238E27FC236}">
              <a16:creationId xmlns:a16="http://schemas.microsoft.com/office/drawing/2014/main" id="{D289B7EA-B5DB-4B54-8332-DDBAD6A4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9" name="srtImg" descr="https://www.explore.ms/images/sort_blank.gif">
          <a:extLst>
            <a:ext uri="{FF2B5EF4-FFF2-40B4-BE49-F238E27FC236}">
              <a16:creationId xmlns:a16="http://schemas.microsoft.com/office/drawing/2014/main" id="{58A81B96-FF50-4B7A-8B8C-C1140A08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1</xdr:row>
      <xdr:rowOff>0</xdr:rowOff>
    </xdr:from>
    <xdr:ext cx="9525" cy="9525"/>
    <xdr:pic>
      <xdr:nvPicPr>
        <xdr:cNvPr id="40" name="srtImg" descr="https://www.explore.ms/images/sort_blank.gif">
          <a:extLst>
            <a:ext uri="{FF2B5EF4-FFF2-40B4-BE49-F238E27FC236}">
              <a16:creationId xmlns:a16="http://schemas.microsoft.com/office/drawing/2014/main" id="{9ED8F58C-BC8D-4646-ACA1-2E67A8AF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41" name="srtImg" descr="https://www.explore.ms/images/sort_blank.gif">
          <a:extLst>
            <a:ext uri="{FF2B5EF4-FFF2-40B4-BE49-F238E27FC236}">
              <a16:creationId xmlns:a16="http://schemas.microsoft.com/office/drawing/2014/main" id="{8E49654B-416B-4870-AD7C-B8F844D9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42" name="srtImg" descr="https://www.explore.ms/images/sort_blank.gif">
          <a:extLst>
            <a:ext uri="{FF2B5EF4-FFF2-40B4-BE49-F238E27FC236}">
              <a16:creationId xmlns:a16="http://schemas.microsoft.com/office/drawing/2014/main" id="{E4B6F6AB-FADC-49DA-BC50-D6B51957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43" name="srtImg" descr="https://www.explore.ms/images/sort_blank.gif">
          <a:extLst>
            <a:ext uri="{FF2B5EF4-FFF2-40B4-BE49-F238E27FC236}">
              <a16:creationId xmlns:a16="http://schemas.microsoft.com/office/drawing/2014/main" id="{42DD001F-793F-496A-92C9-95B0E6E0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147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44" name="srtImg" descr="https://www.explore.ms/images/sort_blank.gif">
          <a:extLst>
            <a:ext uri="{FF2B5EF4-FFF2-40B4-BE49-F238E27FC236}">
              <a16:creationId xmlns:a16="http://schemas.microsoft.com/office/drawing/2014/main" id="{4AD77626-4768-43A8-A554-219D8D50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45" name="srtImg" descr="https://www.explore.ms/images/sort_blank.gif">
          <a:extLst>
            <a:ext uri="{FF2B5EF4-FFF2-40B4-BE49-F238E27FC236}">
              <a16:creationId xmlns:a16="http://schemas.microsoft.com/office/drawing/2014/main" id="{9F0B239D-1F08-4B1A-AD2F-2D24BA26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46" name="srtImg" descr="https://www.explore.ms/images/sort_blank.gif">
          <a:extLst>
            <a:ext uri="{FF2B5EF4-FFF2-40B4-BE49-F238E27FC236}">
              <a16:creationId xmlns:a16="http://schemas.microsoft.com/office/drawing/2014/main" id="{12846799-185B-4687-98DC-60D43A3C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47" name="srtImg" descr="https://www.explore.ms/images/sort_blank.gif">
          <a:extLst>
            <a:ext uri="{FF2B5EF4-FFF2-40B4-BE49-F238E27FC236}">
              <a16:creationId xmlns:a16="http://schemas.microsoft.com/office/drawing/2014/main" id="{B27E42D7-6F75-4F5B-89DC-3B4BB00F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48" name="srtImg" descr="https://www.explore.ms/images/sort_blank.gif">
          <a:extLst>
            <a:ext uri="{FF2B5EF4-FFF2-40B4-BE49-F238E27FC236}">
              <a16:creationId xmlns:a16="http://schemas.microsoft.com/office/drawing/2014/main" id="{CADED2BF-5942-4813-B878-DCEF1C90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49" name="srtImg" descr="https://www.explore.ms/images/sort_blank.gif">
          <a:extLst>
            <a:ext uri="{FF2B5EF4-FFF2-40B4-BE49-F238E27FC236}">
              <a16:creationId xmlns:a16="http://schemas.microsoft.com/office/drawing/2014/main" id="{5FD2157D-3648-4310-9388-BE42B260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50" name="srtImg" descr="https://www.explore.ms/images/sort_blank.gif">
          <a:extLst>
            <a:ext uri="{FF2B5EF4-FFF2-40B4-BE49-F238E27FC236}">
              <a16:creationId xmlns:a16="http://schemas.microsoft.com/office/drawing/2014/main" id="{B3A38906-EB7E-4F17-BA85-B7A73245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51" name="srtImg" descr="https://www.explore.ms/images/sort_blank.gif">
          <a:extLst>
            <a:ext uri="{FF2B5EF4-FFF2-40B4-BE49-F238E27FC236}">
              <a16:creationId xmlns:a16="http://schemas.microsoft.com/office/drawing/2014/main" id="{A41A0B45-E95A-4AEB-BE82-1CEDCE62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52" name="srtImg" descr="https://www.explore.ms/images/sort_blank.gif">
          <a:extLst>
            <a:ext uri="{FF2B5EF4-FFF2-40B4-BE49-F238E27FC236}">
              <a16:creationId xmlns:a16="http://schemas.microsoft.com/office/drawing/2014/main" id="{B4316C5F-3FFC-4499-BEA4-D7D1E832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759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53" name="srtImg" descr="https://www.explore.ms/images/sort_blank.gif">
          <a:extLst>
            <a:ext uri="{FF2B5EF4-FFF2-40B4-BE49-F238E27FC236}">
              <a16:creationId xmlns:a16="http://schemas.microsoft.com/office/drawing/2014/main" id="{549BBDBD-8A21-45AA-A0AB-708C1D6E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759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54" name="srtImg" descr="https://www.explore.ms/images/sort_blank.gif">
          <a:extLst>
            <a:ext uri="{FF2B5EF4-FFF2-40B4-BE49-F238E27FC236}">
              <a16:creationId xmlns:a16="http://schemas.microsoft.com/office/drawing/2014/main" id="{41DC20EF-1D02-4DC0-BD5E-DF400EFD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778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55" name="srtImg" descr="https://www.explore.ms/images/sort_blank.gif">
          <a:extLst>
            <a:ext uri="{FF2B5EF4-FFF2-40B4-BE49-F238E27FC236}">
              <a16:creationId xmlns:a16="http://schemas.microsoft.com/office/drawing/2014/main" id="{A233C6DE-11D0-4C89-AEFD-886EBF79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778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56" name="srtImg" descr="https://www.explore.ms/images/sort_blank.gif">
          <a:extLst>
            <a:ext uri="{FF2B5EF4-FFF2-40B4-BE49-F238E27FC236}">
              <a16:creationId xmlns:a16="http://schemas.microsoft.com/office/drawing/2014/main" id="{55426172-0AB6-4E5E-A013-DBE98D0B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7" name="srtImg" descr="https://www.explore.ms/images/sort_blank.gif">
          <a:extLst>
            <a:ext uri="{FF2B5EF4-FFF2-40B4-BE49-F238E27FC236}">
              <a16:creationId xmlns:a16="http://schemas.microsoft.com/office/drawing/2014/main" id="{EA902B67-20FB-4961-B8A6-48089399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8" name="srtImg" descr="https://www.explore.ms/images/sort_blank.gif">
          <a:extLst>
            <a:ext uri="{FF2B5EF4-FFF2-40B4-BE49-F238E27FC236}">
              <a16:creationId xmlns:a16="http://schemas.microsoft.com/office/drawing/2014/main" id="{38EA7D7D-08E9-45A0-93EA-60F33764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9" name="srtImg" descr="https://www.explore.ms/images/sort_blank.gif">
          <a:extLst>
            <a:ext uri="{FF2B5EF4-FFF2-40B4-BE49-F238E27FC236}">
              <a16:creationId xmlns:a16="http://schemas.microsoft.com/office/drawing/2014/main" id="{0167F011-22B8-4A87-8BFE-41F932D8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" name="srtImg" descr="https://www.explore.ms/images/sort_blank.gif">
          <a:extLst>
            <a:ext uri="{FF2B5EF4-FFF2-40B4-BE49-F238E27FC236}">
              <a16:creationId xmlns:a16="http://schemas.microsoft.com/office/drawing/2014/main" id="{8335F528-53D7-4F44-B3B7-F3EF9D07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1" name="srtImg" descr="https://www.explore.ms/images/sort_blank.gif">
          <a:extLst>
            <a:ext uri="{FF2B5EF4-FFF2-40B4-BE49-F238E27FC236}">
              <a16:creationId xmlns:a16="http://schemas.microsoft.com/office/drawing/2014/main" id="{37F3A797-BECE-4383-9640-C4C234F7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62" name="srtImg" descr="https://www.explore.ms/images/sort_blank.gif">
          <a:extLst>
            <a:ext uri="{FF2B5EF4-FFF2-40B4-BE49-F238E27FC236}">
              <a16:creationId xmlns:a16="http://schemas.microsoft.com/office/drawing/2014/main" id="{99C9D034-C712-492F-8E09-D686B6F0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3" name="srtImg" descr="https://www.explore.ms/images/sort_blank.gif">
          <a:extLst>
            <a:ext uri="{FF2B5EF4-FFF2-40B4-BE49-F238E27FC236}">
              <a16:creationId xmlns:a16="http://schemas.microsoft.com/office/drawing/2014/main" id="{67D01A17-8B3A-4576-830D-54FCDF7F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4" name="srtImg" descr="https://www.explore.ms/images/sort_blank.gif">
          <a:extLst>
            <a:ext uri="{FF2B5EF4-FFF2-40B4-BE49-F238E27FC236}">
              <a16:creationId xmlns:a16="http://schemas.microsoft.com/office/drawing/2014/main" id="{FF29EE7D-2F2D-453B-8C32-B4A00857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5" name="srtImg" descr="https://www.explore.ms/images/sort_blank.gif">
          <a:extLst>
            <a:ext uri="{FF2B5EF4-FFF2-40B4-BE49-F238E27FC236}">
              <a16:creationId xmlns:a16="http://schemas.microsoft.com/office/drawing/2014/main" id="{F3D65C6E-185C-47A8-8F37-87167C32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" name="srtImg" descr="https://www.explore.ms/images/sort_blank.gif">
          <a:extLst>
            <a:ext uri="{FF2B5EF4-FFF2-40B4-BE49-F238E27FC236}">
              <a16:creationId xmlns:a16="http://schemas.microsoft.com/office/drawing/2014/main" id="{72DC996A-8855-4F36-9E55-B76BF6D0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7" name="srtImg" descr="https://www.explore.ms/images/sort_blank.gif">
          <a:extLst>
            <a:ext uri="{FF2B5EF4-FFF2-40B4-BE49-F238E27FC236}">
              <a16:creationId xmlns:a16="http://schemas.microsoft.com/office/drawing/2014/main" id="{01A93442-301D-4061-8A4A-36B89BB5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68" name="srtImg" descr="https://www.explore.ms/images/sort_blank.gif">
          <a:extLst>
            <a:ext uri="{FF2B5EF4-FFF2-40B4-BE49-F238E27FC236}">
              <a16:creationId xmlns:a16="http://schemas.microsoft.com/office/drawing/2014/main" id="{071D075F-A18D-4430-9299-E580AA1F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69" name="srtImg" descr="https://www.explore.ms/images/sort_blank.gif">
          <a:extLst>
            <a:ext uri="{FF2B5EF4-FFF2-40B4-BE49-F238E27FC236}">
              <a16:creationId xmlns:a16="http://schemas.microsoft.com/office/drawing/2014/main" id="{4E7BDD8A-616C-4BAC-9A60-140F7CB1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70" name="srtImg" descr="https://www.explore.ms/images/sort_blank.gif">
          <a:extLst>
            <a:ext uri="{FF2B5EF4-FFF2-40B4-BE49-F238E27FC236}">
              <a16:creationId xmlns:a16="http://schemas.microsoft.com/office/drawing/2014/main" id="{CAB78CE9-477D-42C7-887B-6C0F0522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71" name="srtImg" descr="https://www.explore.ms/images/sort_blank.gif">
          <a:extLst>
            <a:ext uri="{FF2B5EF4-FFF2-40B4-BE49-F238E27FC236}">
              <a16:creationId xmlns:a16="http://schemas.microsoft.com/office/drawing/2014/main" id="{ADB7034E-265D-48F4-9442-5C99F070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72" name="srtImg" descr="https://www.explore.ms/images/sort_blank.gif">
          <a:extLst>
            <a:ext uri="{FF2B5EF4-FFF2-40B4-BE49-F238E27FC236}">
              <a16:creationId xmlns:a16="http://schemas.microsoft.com/office/drawing/2014/main" id="{D2AD32E5-6C3F-4F20-A1CC-B6D539A4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73" name="srtImg" descr="https://www.explore.ms/images/sort_blank.gif">
          <a:extLst>
            <a:ext uri="{FF2B5EF4-FFF2-40B4-BE49-F238E27FC236}">
              <a16:creationId xmlns:a16="http://schemas.microsoft.com/office/drawing/2014/main" id="{837DA027-26C0-48B1-AEAF-170AA516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74" name="srtImg" descr="https://www.explore.ms/images/sort_blank.gif">
          <a:extLst>
            <a:ext uri="{FF2B5EF4-FFF2-40B4-BE49-F238E27FC236}">
              <a16:creationId xmlns:a16="http://schemas.microsoft.com/office/drawing/2014/main" id="{B11873BC-9EC2-40B2-8338-66531EF6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5" name="srtImg" descr="https://www.explore.ms/images/sort_blank.gif">
          <a:extLst>
            <a:ext uri="{FF2B5EF4-FFF2-40B4-BE49-F238E27FC236}">
              <a16:creationId xmlns:a16="http://schemas.microsoft.com/office/drawing/2014/main" id="{5C9EACFE-0B33-4395-A5CE-4B83CC59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6" name="srtImg" descr="https://www.explore.ms/images/sort_blank.gif">
          <a:extLst>
            <a:ext uri="{FF2B5EF4-FFF2-40B4-BE49-F238E27FC236}">
              <a16:creationId xmlns:a16="http://schemas.microsoft.com/office/drawing/2014/main" id="{9F6FFB32-A6BD-4E32-B2A6-DF598ECA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7" name="srtImg" descr="https://www.explore.ms/images/sort_blank.gif">
          <a:extLst>
            <a:ext uri="{FF2B5EF4-FFF2-40B4-BE49-F238E27FC236}">
              <a16:creationId xmlns:a16="http://schemas.microsoft.com/office/drawing/2014/main" id="{7C81BBB0-5364-4246-93B2-3A7BB418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78" name="srtImg" descr="https://www.explore.ms/images/sort_blank.gif">
          <a:extLst>
            <a:ext uri="{FF2B5EF4-FFF2-40B4-BE49-F238E27FC236}">
              <a16:creationId xmlns:a16="http://schemas.microsoft.com/office/drawing/2014/main" id="{04580315-6F3C-4F4E-8ACF-CDB846BF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79" name="srtImg" descr="https://www.explore.ms/images/sort_blank.gif">
          <a:extLst>
            <a:ext uri="{FF2B5EF4-FFF2-40B4-BE49-F238E27FC236}">
              <a16:creationId xmlns:a16="http://schemas.microsoft.com/office/drawing/2014/main" id="{4DCD51CD-3876-4BD2-990B-38CE8124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0" name="srtImg" descr="https://www.explore.ms/images/sort_blank.gif">
          <a:extLst>
            <a:ext uri="{FF2B5EF4-FFF2-40B4-BE49-F238E27FC236}">
              <a16:creationId xmlns:a16="http://schemas.microsoft.com/office/drawing/2014/main" id="{5A9B6702-588F-4B03-9162-26A31EBF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1" name="srtImg" descr="https://www.explore.ms/images/sort_blank.gif">
          <a:extLst>
            <a:ext uri="{FF2B5EF4-FFF2-40B4-BE49-F238E27FC236}">
              <a16:creationId xmlns:a16="http://schemas.microsoft.com/office/drawing/2014/main" id="{24A4E5E7-9A39-47EF-A7F0-14B02F60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2" name="srtImg" descr="https://www.explore.ms/images/sort_blank.gif">
          <a:extLst>
            <a:ext uri="{FF2B5EF4-FFF2-40B4-BE49-F238E27FC236}">
              <a16:creationId xmlns:a16="http://schemas.microsoft.com/office/drawing/2014/main" id="{45E9ADAB-67D8-4B28-BAE1-8B167D9A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3" name="srtImg" descr="https://www.explore.ms/images/sort_blank.gif">
          <a:extLst>
            <a:ext uri="{FF2B5EF4-FFF2-40B4-BE49-F238E27FC236}">
              <a16:creationId xmlns:a16="http://schemas.microsoft.com/office/drawing/2014/main" id="{2B7C6E72-ACC1-43FB-9890-1DDE8EA8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84" name="srtImg" descr="https://www.explore.ms/images/sort_blank.gif">
          <a:extLst>
            <a:ext uri="{FF2B5EF4-FFF2-40B4-BE49-F238E27FC236}">
              <a16:creationId xmlns:a16="http://schemas.microsoft.com/office/drawing/2014/main" id="{E21B612B-D0BB-4950-9097-B6390F91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85" name="srtImg" descr="https://www.explore.ms/images/sort_blank.gif">
          <a:extLst>
            <a:ext uri="{FF2B5EF4-FFF2-40B4-BE49-F238E27FC236}">
              <a16:creationId xmlns:a16="http://schemas.microsoft.com/office/drawing/2014/main" id="{99304A78-5C46-42D4-B78B-3476E345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6" name="srtImg" descr="https://www.explore.ms/images/sort_blank.gif">
          <a:extLst>
            <a:ext uri="{FF2B5EF4-FFF2-40B4-BE49-F238E27FC236}">
              <a16:creationId xmlns:a16="http://schemas.microsoft.com/office/drawing/2014/main" id="{35C67393-35E9-4E26-8BF3-379D2057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7" name="srtImg" descr="https://www.explore.ms/images/sort_blank.gif">
          <a:extLst>
            <a:ext uri="{FF2B5EF4-FFF2-40B4-BE49-F238E27FC236}">
              <a16:creationId xmlns:a16="http://schemas.microsoft.com/office/drawing/2014/main" id="{ABC1C786-B25F-4FF9-86D7-21077F8B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8" name="srtImg" descr="https://www.explore.ms/images/sort_blank.gif">
          <a:extLst>
            <a:ext uri="{FF2B5EF4-FFF2-40B4-BE49-F238E27FC236}">
              <a16:creationId xmlns:a16="http://schemas.microsoft.com/office/drawing/2014/main" id="{1706A93E-8E90-4E27-875D-C2060761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89" name="srtImg" descr="https://www.explore.ms/images/sort_blank.gif">
          <a:extLst>
            <a:ext uri="{FF2B5EF4-FFF2-40B4-BE49-F238E27FC236}">
              <a16:creationId xmlns:a16="http://schemas.microsoft.com/office/drawing/2014/main" id="{1640223A-AE20-4E99-B14F-E16C9D01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0" name="srtImg" descr="https://www.explore.ms/images/sort_blank.gif">
          <a:extLst>
            <a:ext uri="{FF2B5EF4-FFF2-40B4-BE49-F238E27FC236}">
              <a16:creationId xmlns:a16="http://schemas.microsoft.com/office/drawing/2014/main" id="{1353CA52-5FC1-4AC4-AB5C-81197BF3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1" name="srtImg" descr="https://www.explore.ms/images/sort_blank.gif">
          <a:extLst>
            <a:ext uri="{FF2B5EF4-FFF2-40B4-BE49-F238E27FC236}">
              <a16:creationId xmlns:a16="http://schemas.microsoft.com/office/drawing/2014/main" id="{E719FF18-5B07-4C9E-A486-51CABADC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2" name="srtImg" descr="https://www.explore.ms/images/sort_blank.gif">
          <a:extLst>
            <a:ext uri="{FF2B5EF4-FFF2-40B4-BE49-F238E27FC236}">
              <a16:creationId xmlns:a16="http://schemas.microsoft.com/office/drawing/2014/main" id="{840923C4-3AB2-4A05-A86A-F9D2BF0F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3" name="srtImg" descr="https://www.explore.ms/images/sort_blank.gif">
          <a:extLst>
            <a:ext uri="{FF2B5EF4-FFF2-40B4-BE49-F238E27FC236}">
              <a16:creationId xmlns:a16="http://schemas.microsoft.com/office/drawing/2014/main" id="{4C26A0E5-1D15-49BA-9CC8-8A095F3B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0</xdr:rowOff>
    </xdr:from>
    <xdr:ext cx="9525" cy="9525"/>
    <xdr:pic>
      <xdr:nvPicPr>
        <xdr:cNvPr id="94" name="srtImg" descr="https://www.explore.ms/images/sort_blank.gif">
          <a:extLst>
            <a:ext uri="{FF2B5EF4-FFF2-40B4-BE49-F238E27FC236}">
              <a16:creationId xmlns:a16="http://schemas.microsoft.com/office/drawing/2014/main" id="{93A5B7BD-F5B9-472F-A706-A7372C34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0</xdr:rowOff>
    </xdr:from>
    <xdr:ext cx="9525" cy="9525"/>
    <xdr:pic>
      <xdr:nvPicPr>
        <xdr:cNvPr id="95" name="srtImg" descr="https://www.explore.ms/images/sort_blank.gif">
          <a:extLst>
            <a:ext uri="{FF2B5EF4-FFF2-40B4-BE49-F238E27FC236}">
              <a16:creationId xmlns:a16="http://schemas.microsoft.com/office/drawing/2014/main" id="{87B30988-3F0F-402A-9425-A1ED7D9A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96" name="srtImg" descr="https://www.explore.ms/images/sort_blank.gif">
          <a:extLst>
            <a:ext uri="{FF2B5EF4-FFF2-40B4-BE49-F238E27FC236}">
              <a16:creationId xmlns:a16="http://schemas.microsoft.com/office/drawing/2014/main" id="{AB1DD2FB-162A-4012-83DA-98735861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97" name="srtImg" descr="https://www.explore.ms/images/sort_blank.gif">
          <a:extLst>
            <a:ext uri="{FF2B5EF4-FFF2-40B4-BE49-F238E27FC236}">
              <a16:creationId xmlns:a16="http://schemas.microsoft.com/office/drawing/2014/main" id="{3D342B6D-66E7-413F-9647-9D9AF2CF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98" name="srtImg" descr="https://www.explore.ms/images/sort_blank.gif">
          <a:extLst>
            <a:ext uri="{FF2B5EF4-FFF2-40B4-BE49-F238E27FC236}">
              <a16:creationId xmlns:a16="http://schemas.microsoft.com/office/drawing/2014/main" id="{738F59CA-4C56-4280-8489-2FE1231E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99" name="srtImg" descr="https://www.explore.ms/images/sort_blank.gif">
          <a:extLst>
            <a:ext uri="{FF2B5EF4-FFF2-40B4-BE49-F238E27FC236}">
              <a16:creationId xmlns:a16="http://schemas.microsoft.com/office/drawing/2014/main" id="{29E8B4E7-8E4E-42E2-BEE6-580BEC56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0" name="srtImg" descr="https://www.explore.ms/images/sort_blank.gif">
          <a:extLst>
            <a:ext uri="{FF2B5EF4-FFF2-40B4-BE49-F238E27FC236}">
              <a16:creationId xmlns:a16="http://schemas.microsoft.com/office/drawing/2014/main" id="{9BD5025B-0E67-4E5D-8648-B2DE7E06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1" name="srtImg" descr="https://www.explore.ms/images/sort_blank.gif">
          <a:extLst>
            <a:ext uri="{FF2B5EF4-FFF2-40B4-BE49-F238E27FC236}">
              <a16:creationId xmlns:a16="http://schemas.microsoft.com/office/drawing/2014/main" id="{7C1A8E18-72BC-493F-837E-76716A77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2" name="srtImg" descr="https://www.explore.ms/images/sort_blank.gif">
          <a:extLst>
            <a:ext uri="{FF2B5EF4-FFF2-40B4-BE49-F238E27FC236}">
              <a16:creationId xmlns:a16="http://schemas.microsoft.com/office/drawing/2014/main" id="{7AF629A3-2AAC-44FB-BFFF-1FD041DF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03" name="srtImg" descr="https://www.explore.ms/images/sort_blank.gif">
          <a:extLst>
            <a:ext uri="{FF2B5EF4-FFF2-40B4-BE49-F238E27FC236}">
              <a16:creationId xmlns:a16="http://schemas.microsoft.com/office/drawing/2014/main" id="{FE6B51D1-66E8-40D8-BE95-DF012D48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04" name="srtImg" descr="https://www.explore.ms/images/sort_blank.gif">
          <a:extLst>
            <a:ext uri="{FF2B5EF4-FFF2-40B4-BE49-F238E27FC236}">
              <a16:creationId xmlns:a16="http://schemas.microsoft.com/office/drawing/2014/main" id="{969F6403-30CF-4E50-A5CE-C1C79FBA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05" name="srtImg" descr="https://www.explore.ms/images/sort_blank.gif">
          <a:extLst>
            <a:ext uri="{FF2B5EF4-FFF2-40B4-BE49-F238E27FC236}">
              <a16:creationId xmlns:a16="http://schemas.microsoft.com/office/drawing/2014/main" id="{315D7191-80CC-4D37-9886-D83DE1C6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06" name="srtImg" descr="https://www.explore.ms/images/sort_blank.gif">
          <a:extLst>
            <a:ext uri="{FF2B5EF4-FFF2-40B4-BE49-F238E27FC236}">
              <a16:creationId xmlns:a16="http://schemas.microsoft.com/office/drawing/2014/main" id="{2C7ABC95-E6A9-4BA4-8C23-8FA29A75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07" name="srtImg" descr="https://www.explore.ms/images/sort_blank.gif">
          <a:extLst>
            <a:ext uri="{FF2B5EF4-FFF2-40B4-BE49-F238E27FC236}">
              <a16:creationId xmlns:a16="http://schemas.microsoft.com/office/drawing/2014/main" id="{E892C367-C210-468A-B336-1E50D0FF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108" name="srtImg" descr="https://www.explore.ms/images/sort_blank.gif">
          <a:extLst>
            <a:ext uri="{FF2B5EF4-FFF2-40B4-BE49-F238E27FC236}">
              <a16:creationId xmlns:a16="http://schemas.microsoft.com/office/drawing/2014/main" id="{C9E706DE-CE53-4777-A2FC-469F63E5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109" name="srtImg" descr="https://www.explore.ms/images/sort_blank.gif">
          <a:extLst>
            <a:ext uri="{FF2B5EF4-FFF2-40B4-BE49-F238E27FC236}">
              <a16:creationId xmlns:a16="http://schemas.microsoft.com/office/drawing/2014/main" id="{6D0B09D7-C190-48CC-B7BC-19BFB666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0" name="srtImg" descr="https://www.explore.ms/images/sort_blank.gif">
          <a:extLst>
            <a:ext uri="{FF2B5EF4-FFF2-40B4-BE49-F238E27FC236}">
              <a16:creationId xmlns:a16="http://schemas.microsoft.com/office/drawing/2014/main" id="{353BD52C-0DD2-450E-AE1B-42978313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11" name="srtImg" descr="https://www.explore.ms/images/sort_blank.gif">
          <a:extLst>
            <a:ext uri="{FF2B5EF4-FFF2-40B4-BE49-F238E27FC236}">
              <a16:creationId xmlns:a16="http://schemas.microsoft.com/office/drawing/2014/main" id="{FED661E6-D054-4377-8C2B-C35D85B3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12" name="srtImg" descr="https://www.explore.ms/images/sort_blank.gif">
          <a:extLst>
            <a:ext uri="{FF2B5EF4-FFF2-40B4-BE49-F238E27FC236}">
              <a16:creationId xmlns:a16="http://schemas.microsoft.com/office/drawing/2014/main" id="{5C52BF17-B4EB-43B8-AE20-3F363B9D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13" name="srtImg" descr="https://www.explore.ms/images/sort_blank.gif">
          <a:extLst>
            <a:ext uri="{FF2B5EF4-FFF2-40B4-BE49-F238E27FC236}">
              <a16:creationId xmlns:a16="http://schemas.microsoft.com/office/drawing/2014/main" id="{B3632A9F-91E5-4785-92D6-EAF11A2B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114" name="srtImg" descr="https://www.explore.ms/images/sort_blank.gif">
          <a:extLst>
            <a:ext uri="{FF2B5EF4-FFF2-40B4-BE49-F238E27FC236}">
              <a16:creationId xmlns:a16="http://schemas.microsoft.com/office/drawing/2014/main" id="{B903FD8C-3913-4DB5-BCBA-E6EA344F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115" name="srtImg" descr="https://www.explore.ms/images/sort_blank.gif">
          <a:extLst>
            <a:ext uri="{FF2B5EF4-FFF2-40B4-BE49-F238E27FC236}">
              <a16:creationId xmlns:a16="http://schemas.microsoft.com/office/drawing/2014/main" id="{C2326A00-2504-43F9-863C-03805B46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116" name="srtImg" descr="https://www.explore.ms/images/sort_blank.gif">
          <a:extLst>
            <a:ext uri="{FF2B5EF4-FFF2-40B4-BE49-F238E27FC236}">
              <a16:creationId xmlns:a16="http://schemas.microsoft.com/office/drawing/2014/main" id="{EACCEC8D-FAD4-4610-A1BD-E87479FA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117" name="srtImg" descr="https://www.explore.ms/images/sort_blank.gif">
          <a:extLst>
            <a:ext uri="{FF2B5EF4-FFF2-40B4-BE49-F238E27FC236}">
              <a16:creationId xmlns:a16="http://schemas.microsoft.com/office/drawing/2014/main" id="{97CDB6CD-98C1-45F4-9A90-537B19DA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118" name="srtImg" descr="https://www.explore.ms/images/sort_blank.gif">
          <a:extLst>
            <a:ext uri="{FF2B5EF4-FFF2-40B4-BE49-F238E27FC236}">
              <a16:creationId xmlns:a16="http://schemas.microsoft.com/office/drawing/2014/main" id="{21CC1D0C-480F-4790-BCD5-83977EF4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119" name="srtImg" descr="https://www.explore.ms/images/sort_blank.gif">
          <a:extLst>
            <a:ext uri="{FF2B5EF4-FFF2-40B4-BE49-F238E27FC236}">
              <a16:creationId xmlns:a16="http://schemas.microsoft.com/office/drawing/2014/main" id="{89A4BBF1-ADC3-4921-8E47-ABB209C8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120" name="srtImg" descr="https://www.explore.ms/images/sort_blank.gif">
          <a:extLst>
            <a:ext uri="{FF2B5EF4-FFF2-40B4-BE49-F238E27FC236}">
              <a16:creationId xmlns:a16="http://schemas.microsoft.com/office/drawing/2014/main" id="{7B9C0E14-298B-450E-B7DF-57B81F15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121" name="srtImg" descr="https://www.explore.ms/images/sort_blank.gif">
          <a:extLst>
            <a:ext uri="{FF2B5EF4-FFF2-40B4-BE49-F238E27FC236}">
              <a16:creationId xmlns:a16="http://schemas.microsoft.com/office/drawing/2014/main" id="{4694821F-6168-456E-A370-1C496801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22" name="srtImg" descr="https://www.explore.ms/images/sort_blank.gif">
          <a:extLst>
            <a:ext uri="{FF2B5EF4-FFF2-40B4-BE49-F238E27FC236}">
              <a16:creationId xmlns:a16="http://schemas.microsoft.com/office/drawing/2014/main" id="{1E936808-7696-4392-8175-881A108D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3" name="srtImg" descr="https://www.explore.ms/images/sort_blank.gif">
          <a:extLst>
            <a:ext uri="{FF2B5EF4-FFF2-40B4-BE49-F238E27FC236}">
              <a16:creationId xmlns:a16="http://schemas.microsoft.com/office/drawing/2014/main" id="{AA9D065C-704B-4212-8223-15EE0742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4" name="srtImg" descr="https://www.explore.ms/images/sort_blank.gif">
          <a:extLst>
            <a:ext uri="{FF2B5EF4-FFF2-40B4-BE49-F238E27FC236}">
              <a16:creationId xmlns:a16="http://schemas.microsoft.com/office/drawing/2014/main" id="{7F4BF59D-A609-45CC-8489-D1FCCD2B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5" name="srtImg" descr="https://www.explore.ms/images/sort_blank.gif">
          <a:extLst>
            <a:ext uri="{FF2B5EF4-FFF2-40B4-BE49-F238E27FC236}">
              <a16:creationId xmlns:a16="http://schemas.microsoft.com/office/drawing/2014/main" id="{0C390D26-77B1-4F24-AF3E-DD71C00E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126" name="srtImg" descr="https://www.explore.ms/images/sort_blank.gif">
          <a:extLst>
            <a:ext uri="{FF2B5EF4-FFF2-40B4-BE49-F238E27FC236}">
              <a16:creationId xmlns:a16="http://schemas.microsoft.com/office/drawing/2014/main" id="{9A3176DA-6DDE-4F71-AF09-C334DF01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127" name="srtImg" descr="https://www.explore.ms/images/sort_blank.gif">
          <a:extLst>
            <a:ext uri="{FF2B5EF4-FFF2-40B4-BE49-F238E27FC236}">
              <a16:creationId xmlns:a16="http://schemas.microsoft.com/office/drawing/2014/main" id="{B8FDD13A-9969-4A79-BF10-B7734B17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28" name="srtImg" descr="https://www.explore.ms/images/sort_blank.gif">
          <a:extLst>
            <a:ext uri="{FF2B5EF4-FFF2-40B4-BE49-F238E27FC236}">
              <a16:creationId xmlns:a16="http://schemas.microsoft.com/office/drawing/2014/main" id="{8452A4A0-CE2C-41AD-B516-979BE01C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9" name="srtImg" descr="https://www.explore.ms/images/sort_blank.gif">
          <a:extLst>
            <a:ext uri="{FF2B5EF4-FFF2-40B4-BE49-F238E27FC236}">
              <a16:creationId xmlns:a16="http://schemas.microsoft.com/office/drawing/2014/main" id="{4C590141-F9FC-471A-9F39-8CD13DFB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30" name="srtImg" descr="https://www.explore.ms/images/sort_blank.gif">
          <a:extLst>
            <a:ext uri="{FF2B5EF4-FFF2-40B4-BE49-F238E27FC236}">
              <a16:creationId xmlns:a16="http://schemas.microsoft.com/office/drawing/2014/main" id="{6C1A4445-44FE-4DBC-A13D-84F1B6BC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31" name="srtImg" descr="https://www.explore.ms/images/sort_blank.gif">
          <a:extLst>
            <a:ext uri="{FF2B5EF4-FFF2-40B4-BE49-F238E27FC236}">
              <a16:creationId xmlns:a16="http://schemas.microsoft.com/office/drawing/2014/main" id="{7638BCAA-96C8-40E1-83B5-C619F339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132" name="srtImg" descr="https://www.explore.ms/images/sort_blank.gif">
          <a:extLst>
            <a:ext uri="{FF2B5EF4-FFF2-40B4-BE49-F238E27FC236}">
              <a16:creationId xmlns:a16="http://schemas.microsoft.com/office/drawing/2014/main" id="{58808058-ED76-4103-A265-78DD11B4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133" name="srtImg" descr="https://www.explore.ms/images/sort_blank.gif">
          <a:extLst>
            <a:ext uri="{FF2B5EF4-FFF2-40B4-BE49-F238E27FC236}">
              <a16:creationId xmlns:a16="http://schemas.microsoft.com/office/drawing/2014/main" id="{9C074DFD-C3B3-4B4F-905E-85F442E1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34" name="srtImg" descr="https://www.explore.ms/images/sort_blank.gif">
          <a:extLst>
            <a:ext uri="{FF2B5EF4-FFF2-40B4-BE49-F238E27FC236}">
              <a16:creationId xmlns:a16="http://schemas.microsoft.com/office/drawing/2014/main" id="{DA4A9D40-011E-4627-97D3-45D90360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35" name="srtImg" descr="https://www.explore.ms/images/sort_blank.gif">
          <a:extLst>
            <a:ext uri="{FF2B5EF4-FFF2-40B4-BE49-F238E27FC236}">
              <a16:creationId xmlns:a16="http://schemas.microsoft.com/office/drawing/2014/main" id="{1A7D1D63-D6E5-447D-8030-7F31A289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36" name="srtImg" descr="https://www.explore.ms/images/sort_blank.gif">
          <a:extLst>
            <a:ext uri="{FF2B5EF4-FFF2-40B4-BE49-F238E27FC236}">
              <a16:creationId xmlns:a16="http://schemas.microsoft.com/office/drawing/2014/main" id="{05A22327-22BB-434D-8BCD-F04CF678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37" name="srtImg" descr="https://www.explore.ms/images/sort_blank.gif">
          <a:extLst>
            <a:ext uri="{FF2B5EF4-FFF2-40B4-BE49-F238E27FC236}">
              <a16:creationId xmlns:a16="http://schemas.microsoft.com/office/drawing/2014/main" id="{8D6CA83D-E449-400B-A56F-2330E035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38" name="srtImg" descr="https://www.explore.ms/images/sort_blank.gif">
          <a:extLst>
            <a:ext uri="{FF2B5EF4-FFF2-40B4-BE49-F238E27FC236}">
              <a16:creationId xmlns:a16="http://schemas.microsoft.com/office/drawing/2014/main" id="{00E9F341-6A54-4279-827B-21F37039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39" name="srtImg" descr="https://www.explore.ms/images/sort_blank.gif">
          <a:extLst>
            <a:ext uri="{FF2B5EF4-FFF2-40B4-BE49-F238E27FC236}">
              <a16:creationId xmlns:a16="http://schemas.microsoft.com/office/drawing/2014/main" id="{E2A4C1BA-67BA-4431-B201-D306EFF1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40" name="srtImg" descr="https://www.explore.ms/images/sort_blank.gif">
          <a:extLst>
            <a:ext uri="{FF2B5EF4-FFF2-40B4-BE49-F238E27FC236}">
              <a16:creationId xmlns:a16="http://schemas.microsoft.com/office/drawing/2014/main" id="{0F574397-F398-4325-8F65-B32472AC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41" name="srtImg" descr="https://www.explore.ms/images/sort_blank.gif">
          <a:extLst>
            <a:ext uri="{FF2B5EF4-FFF2-40B4-BE49-F238E27FC236}">
              <a16:creationId xmlns:a16="http://schemas.microsoft.com/office/drawing/2014/main" id="{08FE1827-5593-4980-B0C5-9C9CB7C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</xdr:row>
      <xdr:rowOff>0</xdr:rowOff>
    </xdr:from>
    <xdr:ext cx="9525" cy="9525"/>
    <xdr:pic>
      <xdr:nvPicPr>
        <xdr:cNvPr id="142" name="srtImg" descr="https://www.explore.ms/images/sort_blank.gif">
          <a:extLst>
            <a:ext uri="{FF2B5EF4-FFF2-40B4-BE49-F238E27FC236}">
              <a16:creationId xmlns:a16="http://schemas.microsoft.com/office/drawing/2014/main" id="{16361780-393E-49BB-AB4C-A8C07589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</xdr:row>
      <xdr:rowOff>0</xdr:rowOff>
    </xdr:from>
    <xdr:ext cx="9525" cy="9525"/>
    <xdr:pic>
      <xdr:nvPicPr>
        <xdr:cNvPr id="143" name="srtImg" descr="https://www.explore.ms/images/sort_blank.gif">
          <a:extLst>
            <a:ext uri="{FF2B5EF4-FFF2-40B4-BE49-F238E27FC236}">
              <a16:creationId xmlns:a16="http://schemas.microsoft.com/office/drawing/2014/main" id="{58E94A23-03D3-4A88-8B9C-CCD5DEC2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144" name="srtImg" descr="https://www.explore.ms/images/sort_blank.gif">
          <a:extLst>
            <a:ext uri="{FF2B5EF4-FFF2-40B4-BE49-F238E27FC236}">
              <a16:creationId xmlns:a16="http://schemas.microsoft.com/office/drawing/2014/main" id="{8A48CB95-F28C-4314-9D0E-C7F33E69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145" name="srtImg" descr="https://www.explore.ms/images/sort_blank.gif">
          <a:extLst>
            <a:ext uri="{FF2B5EF4-FFF2-40B4-BE49-F238E27FC236}">
              <a16:creationId xmlns:a16="http://schemas.microsoft.com/office/drawing/2014/main" id="{CD415AB0-2425-41D1-945F-DA2F5DE0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146" name="srtImg" descr="https://www.explore.ms/images/sort_blank.gif">
          <a:extLst>
            <a:ext uri="{FF2B5EF4-FFF2-40B4-BE49-F238E27FC236}">
              <a16:creationId xmlns:a16="http://schemas.microsoft.com/office/drawing/2014/main" id="{A66A7966-3508-4921-899A-1CC6E721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147" name="srtImg" descr="https://www.explore.ms/images/sort_blank.gif">
          <a:extLst>
            <a:ext uri="{FF2B5EF4-FFF2-40B4-BE49-F238E27FC236}">
              <a16:creationId xmlns:a16="http://schemas.microsoft.com/office/drawing/2014/main" id="{E7ACABA5-6723-40B5-AEA2-B6FE69F1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148" name="srtImg" descr="https://www.explore.ms/images/sort_blank.gif">
          <a:extLst>
            <a:ext uri="{FF2B5EF4-FFF2-40B4-BE49-F238E27FC236}">
              <a16:creationId xmlns:a16="http://schemas.microsoft.com/office/drawing/2014/main" id="{2DA138D7-90EB-4588-8084-AA12CDBF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149" name="srtImg" descr="https://www.explore.ms/images/sort_blank.gif">
          <a:extLst>
            <a:ext uri="{FF2B5EF4-FFF2-40B4-BE49-F238E27FC236}">
              <a16:creationId xmlns:a16="http://schemas.microsoft.com/office/drawing/2014/main" id="{791101C7-564C-4F8E-B45E-040C6CB4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150" name="srtImg" descr="https://www.explore.ms/images/sort_blank.gif">
          <a:extLst>
            <a:ext uri="{FF2B5EF4-FFF2-40B4-BE49-F238E27FC236}">
              <a16:creationId xmlns:a16="http://schemas.microsoft.com/office/drawing/2014/main" id="{FA72C708-D07C-4CBA-8266-D06E8D01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151" name="srtImg" descr="https://www.explore.ms/images/sort_blank.gif">
          <a:extLst>
            <a:ext uri="{FF2B5EF4-FFF2-40B4-BE49-F238E27FC236}">
              <a16:creationId xmlns:a16="http://schemas.microsoft.com/office/drawing/2014/main" id="{971060D8-9E0F-4CCD-83DB-035B683B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59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52" name="srtImg" descr="https://www.explore.ms/images/sort_blank.gif">
          <a:extLst>
            <a:ext uri="{FF2B5EF4-FFF2-40B4-BE49-F238E27FC236}">
              <a16:creationId xmlns:a16="http://schemas.microsoft.com/office/drawing/2014/main" id="{F0AB60BA-8853-4900-88B9-96CBE978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3" name="srtImg" descr="https://www.explore.ms/images/sort_blank.gif">
          <a:extLst>
            <a:ext uri="{FF2B5EF4-FFF2-40B4-BE49-F238E27FC236}">
              <a16:creationId xmlns:a16="http://schemas.microsoft.com/office/drawing/2014/main" id="{DC5ECD2E-3E01-488E-A083-BC4C8A42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4" name="srtImg" descr="https://www.explore.ms/images/sort_blank.gif">
          <a:extLst>
            <a:ext uri="{FF2B5EF4-FFF2-40B4-BE49-F238E27FC236}">
              <a16:creationId xmlns:a16="http://schemas.microsoft.com/office/drawing/2014/main" id="{59DF5ED9-6947-41E2-AF07-DBD8B489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5" name="srtImg" descr="https://www.explore.ms/images/sort_blank.gif">
          <a:extLst>
            <a:ext uri="{FF2B5EF4-FFF2-40B4-BE49-F238E27FC236}">
              <a16:creationId xmlns:a16="http://schemas.microsoft.com/office/drawing/2014/main" id="{2578E1E2-565A-4306-99A9-E75A9205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56" name="srtImg" descr="https://www.explore.ms/images/sort_blank.gif">
          <a:extLst>
            <a:ext uri="{FF2B5EF4-FFF2-40B4-BE49-F238E27FC236}">
              <a16:creationId xmlns:a16="http://schemas.microsoft.com/office/drawing/2014/main" id="{7735A5C4-EA6F-43F7-BCBE-D6F2F81A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57" name="srtImg" descr="https://www.explore.ms/images/sort_blank.gif">
          <a:extLst>
            <a:ext uri="{FF2B5EF4-FFF2-40B4-BE49-F238E27FC236}">
              <a16:creationId xmlns:a16="http://schemas.microsoft.com/office/drawing/2014/main" id="{1288576C-DAF7-4251-81D6-1F6AC710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58" name="srtImg" descr="https://www.explore.ms/images/sort_blank.gif">
          <a:extLst>
            <a:ext uri="{FF2B5EF4-FFF2-40B4-BE49-F238E27FC236}">
              <a16:creationId xmlns:a16="http://schemas.microsoft.com/office/drawing/2014/main" id="{A0E601E9-58CD-4149-ABA2-D2C7F49D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9" name="srtImg" descr="https://www.explore.ms/images/sort_blank.gif">
          <a:extLst>
            <a:ext uri="{FF2B5EF4-FFF2-40B4-BE49-F238E27FC236}">
              <a16:creationId xmlns:a16="http://schemas.microsoft.com/office/drawing/2014/main" id="{7A9324EC-9A9D-41BA-8996-6081C85E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0" name="srtImg" descr="https://www.explore.ms/images/sort_blank.gif">
          <a:extLst>
            <a:ext uri="{FF2B5EF4-FFF2-40B4-BE49-F238E27FC236}">
              <a16:creationId xmlns:a16="http://schemas.microsoft.com/office/drawing/2014/main" id="{A75562D9-0159-4DE9-B2E6-8F30FF0D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1" name="srtImg" descr="https://www.explore.ms/images/sort_blank.gif">
          <a:extLst>
            <a:ext uri="{FF2B5EF4-FFF2-40B4-BE49-F238E27FC236}">
              <a16:creationId xmlns:a16="http://schemas.microsoft.com/office/drawing/2014/main" id="{C29778A7-004F-4D1D-BB6D-409566C0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62" name="srtImg" descr="https://www.explore.ms/images/sort_blank.gif">
          <a:extLst>
            <a:ext uri="{FF2B5EF4-FFF2-40B4-BE49-F238E27FC236}">
              <a16:creationId xmlns:a16="http://schemas.microsoft.com/office/drawing/2014/main" id="{C03317F1-079E-4E76-8995-C1640A09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63" name="srtImg" descr="https://www.explore.ms/images/sort_blank.gif">
          <a:extLst>
            <a:ext uri="{FF2B5EF4-FFF2-40B4-BE49-F238E27FC236}">
              <a16:creationId xmlns:a16="http://schemas.microsoft.com/office/drawing/2014/main" id="{BDFC9903-2FA8-4AD7-8B75-598EFD72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164" name="srtImg" descr="https://www.explore.ms/images/sort_blank.gif">
          <a:extLst>
            <a:ext uri="{FF2B5EF4-FFF2-40B4-BE49-F238E27FC236}">
              <a16:creationId xmlns:a16="http://schemas.microsoft.com/office/drawing/2014/main" id="{544FF4F1-7C09-43B2-A15A-F6CDCB26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165" name="srtImg" descr="https://www.explore.ms/images/sort_blank.gif">
          <a:extLst>
            <a:ext uri="{FF2B5EF4-FFF2-40B4-BE49-F238E27FC236}">
              <a16:creationId xmlns:a16="http://schemas.microsoft.com/office/drawing/2014/main" id="{9C6EC080-2806-4966-B1C4-78E38DBD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166" name="srtImg" descr="https://www.explore.ms/images/sort_blank.gif">
          <a:extLst>
            <a:ext uri="{FF2B5EF4-FFF2-40B4-BE49-F238E27FC236}">
              <a16:creationId xmlns:a16="http://schemas.microsoft.com/office/drawing/2014/main" id="{EDFA7718-520E-4A85-A944-E142F6E6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167" name="srtImg" descr="https://www.explore.ms/images/sort_blank.gif">
          <a:extLst>
            <a:ext uri="{FF2B5EF4-FFF2-40B4-BE49-F238E27FC236}">
              <a16:creationId xmlns:a16="http://schemas.microsoft.com/office/drawing/2014/main" id="{3CC7805B-B209-40D9-9334-8A7DE081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168" name="srtImg" descr="https://www.explore.ms/images/sort_blank.gif">
          <a:extLst>
            <a:ext uri="{FF2B5EF4-FFF2-40B4-BE49-F238E27FC236}">
              <a16:creationId xmlns:a16="http://schemas.microsoft.com/office/drawing/2014/main" id="{FBCD3113-1937-4C72-A060-90A16B4C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9525" cy="9525"/>
    <xdr:pic>
      <xdr:nvPicPr>
        <xdr:cNvPr id="169" name="srtImg" descr="https://www.explore.ms/images/sort_blank.gif">
          <a:extLst>
            <a:ext uri="{FF2B5EF4-FFF2-40B4-BE49-F238E27FC236}">
              <a16:creationId xmlns:a16="http://schemas.microsoft.com/office/drawing/2014/main" id="{ACF8D26E-59BF-40FD-8DF8-6CBA8BEA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70" name="srtImg" descr="https://www.explore.ms/images/sort_blank.gif">
          <a:extLst>
            <a:ext uri="{FF2B5EF4-FFF2-40B4-BE49-F238E27FC236}">
              <a16:creationId xmlns:a16="http://schemas.microsoft.com/office/drawing/2014/main" id="{74E9CAE9-69DA-4AA1-91EC-3025862A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1" name="srtImg" descr="https://www.explore.ms/images/sort_blank.gif">
          <a:extLst>
            <a:ext uri="{FF2B5EF4-FFF2-40B4-BE49-F238E27FC236}">
              <a16:creationId xmlns:a16="http://schemas.microsoft.com/office/drawing/2014/main" id="{5FEA7EAE-6214-4A1E-9006-F6B2EE5C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2" name="srtImg" descr="https://www.explore.ms/images/sort_blank.gif">
          <a:extLst>
            <a:ext uri="{FF2B5EF4-FFF2-40B4-BE49-F238E27FC236}">
              <a16:creationId xmlns:a16="http://schemas.microsoft.com/office/drawing/2014/main" id="{68ED1320-4457-440A-93F0-B9918570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3" name="srtImg" descr="https://www.explore.ms/images/sort_blank.gif">
          <a:extLst>
            <a:ext uri="{FF2B5EF4-FFF2-40B4-BE49-F238E27FC236}">
              <a16:creationId xmlns:a16="http://schemas.microsoft.com/office/drawing/2014/main" id="{BA69BDE8-C4CF-4859-8D23-44631DC8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74" name="srtImg" descr="https://www.explore.ms/images/sort_blank.gif">
          <a:extLst>
            <a:ext uri="{FF2B5EF4-FFF2-40B4-BE49-F238E27FC236}">
              <a16:creationId xmlns:a16="http://schemas.microsoft.com/office/drawing/2014/main" id="{A7DDD60A-DC77-4A8B-99F5-98D808AF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75" name="srtImg" descr="https://www.explore.ms/images/sort_blank.gif">
          <a:extLst>
            <a:ext uri="{FF2B5EF4-FFF2-40B4-BE49-F238E27FC236}">
              <a16:creationId xmlns:a16="http://schemas.microsoft.com/office/drawing/2014/main" id="{B00E3F31-2E28-4549-BC55-3DA04B22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76" name="srtImg" descr="https://www.explore.ms/images/sort_blank.gif">
          <a:extLst>
            <a:ext uri="{FF2B5EF4-FFF2-40B4-BE49-F238E27FC236}">
              <a16:creationId xmlns:a16="http://schemas.microsoft.com/office/drawing/2014/main" id="{08D022FF-847B-4A11-878D-43BEC899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7" name="srtImg" descr="https://www.explore.ms/images/sort_blank.gif">
          <a:extLst>
            <a:ext uri="{FF2B5EF4-FFF2-40B4-BE49-F238E27FC236}">
              <a16:creationId xmlns:a16="http://schemas.microsoft.com/office/drawing/2014/main" id="{30EC7774-7F41-4DDC-9F14-4E261767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8" name="srtImg" descr="https://www.explore.ms/images/sort_blank.gif">
          <a:extLst>
            <a:ext uri="{FF2B5EF4-FFF2-40B4-BE49-F238E27FC236}">
              <a16:creationId xmlns:a16="http://schemas.microsoft.com/office/drawing/2014/main" id="{35CD4120-44F3-4D77-900A-83F23A61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79" name="srtImg" descr="https://www.explore.ms/images/sort_blank.gif">
          <a:extLst>
            <a:ext uri="{FF2B5EF4-FFF2-40B4-BE49-F238E27FC236}">
              <a16:creationId xmlns:a16="http://schemas.microsoft.com/office/drawing/2014/main" id="{7FC65B1F-5982-4952-8145-6ABF5665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80" name="srtImg" descr="https://www.explore.ms/images/sort_blank.gif">
          <a:extLst>
            <a:ext uri="{FF2B5EF4-FFF2-40B4-BE49-F238E27FC236}">
              <a16:creationId xmlns:a16="http://schemas.microsoft.com/office/drawing/2014/main" id="{5E078CAD-A5A1-4E3C-BC69-6593C663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81" name="srtImg" descr="https://www.explore.ms/images/sort_blank.gif">
          <a:extLst>
            <a:ext uri="{FF2B5EF4-FFF2-40B4-BE49-F238E27FC236}">
              <a16:creationId xmlns:a16="http://schemas.microsoft.com/office/drawing/2014/main" id="{B15C0CFC-028D-4DA9-99BA-97BB0827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82" name="srtImg" descr="https://www.explore.ms/images/sort_blank.gif">
          <a:extLst>
            <a:ext uri="{FF2B5EF4-FFF2-40B4-BE49-F238E27FC236}">
              <a16:creationId xmlns:a16="http://schemas.microsoft.com/office/drawing/2014/main" id="{E7E4D4F7-B205-4252-9DB5-6942CDE1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83" name="srtImg" descr="https://www.explore.ms/images/sort_blank.gif">
          <a:extLst>
            <a:ext uri="{FF2B5EF4-FFF2-40B4-BE49-F238E27FC236}">
              <a16:creationId xmlns:a16="http://schemas.microsoft.com/office/drawing/2014/main" id="{0EE662DA-CF45-4DA6-A395-3776CAC6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84" name="srtImg" descr="https://www.explore.ms/images/sort_blank.gif">
          <a:extLst>
            <a:ext uri="{FF2B5EF4-FFF2-40B4-BE49-F238E27FC236}">
              <a16:creationId xmlns:a16="http://schemas.microsoft.com/office/drawing/2014/main" id="{EADE59F9-DB56-4D3F-B0E0-EEF7F6B9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85" name="srtImg" descr="https://www.explore.ms/images/sort_blank.gif">
          <a:extLst>
            <a:ext uri="{FF2B5EF4-FFF2-40B4-BE49-F238E27FC236}">
              <a16:creationId xmlns:a16="http://schemas.microsoft.com/office/drawing/2014/main" id="{8D5EB319-CE17-4188-B29E-485A9EBC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86" name="srtImg" descr="https://www.explore.ms/images/sort_blank.gif">
          <a:extLst>
            <a:ext uri="{FF2B5EF4-FFF2-40B4-BE49-F238E27FC236}">
              <a16:creationId xmlns:a16="http://schemas.microsoft.com/office/drawing/2014/main" id="{D9C28B64-877E-4424-B273-F8FCFC04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87" name="srtImg" descr="https://www.explore.ms/images/sort_blank.gif">
          <a:extLst>
            <a:ext uri="{FF2B5EF4-FFF2-40B4-BE49-F238E27FC236}">
              <a16:creationId xmlns:a16="http://schemas.microsoft.com/office/drawing/2014/main" id="{C27D1527-98FA-4294-9E6A-87F481A4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88" name="srtImg" descr="https://www.explore.ms/images/sort_blank.gif">
          <a:extLst>
            <a:ext uri="{FF2B5EF4-FFF2-40B4-BE49-F238E27FC236}">
              <a16:creationId xmlns:a16="http://schemas.microsoft.com/office/drawing/2014/main" id="{DE066653-6E96-48BC-A4AA-87D0F604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189" name="srtImg" descr="https://www.explore.ms/images/sort_blank.gif">
          <a:extLst>
            <a:ext uri="{FF2B5EF4-FFF2-40B4-BE49-F238E27FC236}">
              <a16:creationId xmlns:a16="http://schemas.microsoft.com/office/drawing/2014/main" id="{7E7AA527-27E3-46E6-96FB-78072620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0</xdr:rowOff>
    </xdr:from>
    <xdr:ext cx="9525" cy="9525"/>
    <xdr:pic>
      <xdr:nvPicPr>
        <xdr:cNvPr id="190" name="srtImg" descr="https://www.explore.ms/images/sort_blank.gif">
          <a:extLst>
            <a:ext uri="{FF2B5EF4-FFF2-40B4-BE49-F238E27FC236}">
              <a16:creationId xmlns:a16="http://schemas.microsoft.com/office/drawing/2014/main" id="{980228A1-688A-445C-99B9-D9A23765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0</xdr:rowOff>
    </xdr:from>
    <xdr:ext cx="9525" cy="9525"/>
    <xdr:pic>
      <xdr:nvPicPr>
        <xdr:cNvPr id="191" name="srtImg" descr="https://www.explore.ms/images/sort_blank.gif">
          <a:extLst>
            <a:ext uri="{FF2B5EF4-FFF2-40B4-BE49-F238E27FC236}">
              <a16:creationId xmlns:a16="http://schemas.microsoft.com/office/drawing/2014/main" id="{0BEED65A-8FC0-4628-8674-688AE929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92" name="srtImg" descr="https://www.explore.ms/images/sort_blank.gif">
          <a:extLst>
            <a:ext uri="{FF2B5EF4-FFF2-40B4-BE49-F238E27FC236}">
              <a16:creationId xmlns:a16="http://schemas.microsoft.com/office/drawing/2014/main" id="{0506CA91-8B66-4491-A03E-6A254340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93" name="srtImg" descr="https://www.explore.ms/images/sort_blank.gif">
          <a:extLst>
            <a:ext uri="{FF2B5EF4-FFF2-40B4-BE49-F238E27FC236}">
              <a16:creationId xmlns:a16="http://schemas.microsoft.com/office/drawing/2014/main" id="{3956E19C-9DD7-4D05-9227-E34735AD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94" name="srtImg" descr="https://www.explore.ms/images/sort_blank.gif">
          <a:extLst>
            <a:ext uri="{FF2B5EF4-FFF2-40B4-BE49-F238E27FC236}">
              <a16:creationId xmlns:a16="http://schemas.microsoft.com/office/drawing/2014/main" id="{0CF00ABE-C2C7-4A98-A768-0F49B17F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95" name="srtImg" descr="https://www.explore.ms/images/sort_blank.gif">
          <a:extLst>
            <a:ext uri="{FF2B5EF4-FFF2-40B4-BE49-F238E27FC236}">
              <a16:creationId xmlns:a16="http://schemas.microsoft.com/office/drawing/2014/main" id="{20777C07-B5B4-4E10-8D7E-A1F201C3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6" name="srtImg" descr="https://www.explore.ms/images/sort_blank.gif">
          <a:extLst>
            <a:ext uri="{FF2B5EF4-FFF2-40B4-BE49-F238E27FC236}">
              <a16:creationId xmlns:a16="http://schemas.microsoft.com/office/drawing/2014/main" id="{8E11E346-5B6C-4A57-A0D8-6912FCDC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7" name="srtImg" descr="https://www.explore.ms/images/sort_blank.gif">
          <a:extLst>
            <a:ext uri="{FF2B5EF4-FFF2-40B4-BE49-F238E27FC236}">
              <a16:creationId xmlns:a16="http://schemas.microsoft.com/office/drawing/2014/main" id="{A37A488C-D58A-4CAD-92C3-93E1A86D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8" name="srtImg" descr="https://www.explore.ms/images/sort_blank.gif">
          <a:extLst>
            <a:ext uri="{FF2B5EF4-FFF2-40B4-BE49-F238E27FC236}">
              <a16:creationId xmlns:a16="http://schemas.microsoft.com/office/drawing/2014/main" id="{453CDBF3-659A-44B4-9C30-25A6AF0E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"/>
    <xdr:pic>
      <xdr:nvPicPr>
        <xdr:cNvPr id="199" name="srtImg" descr="https://www.explore.ms/images/sort_blank.gif">
          <a:extLst>
            <a:ext uri="{FF2B5EF4-FFF2-40B4-BE49-F238E27FC236}">
              <a16:creationId xmlns:a16="http://schemas.microsoft.com/office/drawing/2014/main" id="{026AD9FB-19D5-4F8F-9058-16C9D857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2032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00" name="srtImg" descr="https://www.explore.ms/images/sort_blank.gif">
          <a:extLst>
            <a:ext uri="{FF2B5EF4-FFF2-40B4-BE49-F238E27FC236}">
              <a16:creationId xmlns:a16="http://schemas.microsoft.com/office/drawing/2014/main" id="{38E33585-0938-4B52-896C-186D5335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01" name="srtImg" descr="https://www.explore.ms/images/sort_blank.gif">
          <a:extLst>
            <a:ext uri="{FF2B5EF4-FFF2-40B4-BE49-F238E27FC236}">
              <a16:creationId xmlns:a16="http://schemas.microsoft.com/office/drawing/2014/main" id="{CA51E6AB-AEC5-46C6-ABA8-61251668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02" name="srtImg" descr="https://www.explore.ms/images/sort_blank.gif">
          <a:extLst>
            <a:ext uri="{FF2B5EF4-FFF2-40B4-BE49-F238E27FC236}">
              <a16:creationId xmlns:a16="http://schemas.microsoft.com/office/drawing/2014/main" id="{14CFA272-233F-49AC-9F6C-4F6DF77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03" name="srtImg" descr="https://www.explore.ms/images/sort_blank.gif">
          <a:extLst>
            <a:ext uri="{FF2B5EF4-FFF2-40B4-BE49-F238E27FC236}">
              <a16:creationId xmlns:a16="http://schemas.microsoft.com/office/drawing/2014/main" id="{93100235-A7F2-454D-80CD-CDF6AE54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04" name="srtImg" descr="https://www.explore.ms/images/sort_blank.gif">
          <a:extLst>
            <a:ext uri="{FF2B5EF4-FFF2-40B4-BE49-F238E27FC236}">
              <a16:creationId xmlns:a16="http://schemas.microsoft.com/office/drawing/2014/main" id="{7DBE6AFC-CC72-4981-A363-D67C686C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05" name="srtImg" descr="https://www.explore.ms/images/sort_blank.gif">
          <a:extLst>
            <a:ext uri="{FF2B5EF4-FFF2-40B4-BE49-F238E27FC236}">
              <a16:creationId xmlns:a16="http://schemas.microsoft.com/office/drawing/2014/main" id="{5D4089EF-62C7-425D-AC18-9B23935F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06" name="srtImg" descr="https://www.explore.ms/images/sort_blank.gif">
          <a:extLst>
            <a:ext uri="{FF2B5EF4-FFF2-40B4-BE49-F238E27FC236}">
              <a16:creationId xmlns:a16="http://schemas.microsoft.com/office/drawing/2014/main" id="{544DBE68-E312-4E8A-9E83-DF328731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07" name="srtImg" descr="https://www.explore.ms/images/sort_blank.gif">
          <a:extLst>
            <a:ext uri="{FF2B5EF4-FFF2-40B4-BE49-F238E27FC236}">
              <a16:creationId xmlns:a16="http://schemas.microsoft.com/office/drawing/2014/main" id="{72CF3111-4DD5-42FF-94CC-962E0317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08" name="srtImg" descr="https://www.explore.ms/images/sort_blank.gif">
          <a:extLst>
            <a:ext uri="{FF2B5EF4-FFF2-40B4-BE49-F238E27FC236}">
              <a16:creationId xmlns:a16="http://schemas.microsoft.com/office/drawing/2014/main" id="{0C044031-E2BA-46CC-A771-8CC014C5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09" name="srtImg" descr="https://www.explore.ms/images/sort_blank.gif">
          <a:extLst>
            <a:ext uri="{FF2B5EF4-FFF2-40B4-BE49-F238E27FC236}">
              <a16:creationId xmlns:a16="http://schemas.microsoft.com/office/drawing/2014/main" id="{B3261E37-1FCB-4061-9F38-8D6AF73F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10" name="srtImg" descr="https://www.explore.ms/images/sort_blank.gif">
          <a:extLst>
            <a:ext uri="{FF2B5EF4-FFF2-40B4-BE49-F238E27FC236}">
              <a16:creationId xmlns:a16="http://schemas.microsoft.com/office/drawing/2014/main" id="{890A28A2-B36D-48D5-A495-23D916BE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11" name="srtImg" descr="https://www.explore.ms/images/sort_blank.gif">
          <a:extLst>
            <a:ext uri="{FF2B5EF4-FFF2-40B4-BE49-F238E27FC236}">
              <a16:creationId xmlns:a16="http://schemas.microsoft.com/office/drawing/2014/main" id="{63FAF186-5AB8-440E-8F61-C0A02074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12" name="srtImg" descr="https://www.explore.ms/images/sort_blank.gif">
          <a:extLst>
            <a:ext uri="{FF2B5EF4-FFF2-40B4-BE49-F238E27FC236}">
              <a16:creationId xmlns:a16="http://schemas.microsoft.com/office/drawing/2014/main" id="{C769A268-02C2-4519-B3D7-6DB32FB2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13" name="srtImg" descr="https://www.explore.ms/images/sort_blank.gif">
          <a:extLst>
            <a:ext uri="{FF2B5EF4-FFF2-40B4-BE49-F238E27FC236}">
              <a16:creationId xmlns:a16="http://schemas.microsoft.com/office/drawing/2014/main" id="{D9358D1C-DA80-4477-8BEA-27A72942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14" name="srtImg" descr="https://www.explore.ms/images/sort_blank.gif">
          <a:extLst>
            <a:ext uri="{FF2B5EF4-FFF2-40B4-BE49-F238E27FC236}">
              <a16:creationId xmlns:a16="http://schemas.microsoft.com/office/drawing/2014/main" id="{CA6BF141-42AF-4ECD-A651-32F57A79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15" name="srtImg" descr="https://www.explore.ms/images/sort_blank.gif">
          <a:extLst>
            <a:ext uri="{FF2B5EF4-FFF2-40B4-BE49-F238E27FC236}">
              <a16:creationId xmlns:a16="http://schemas.microsoft.com/office/drawing/2014/main" id="{7C77BCE6-29DB-4F77-BB55-A819FA3F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16" name="srtImg" descr="https://www.explore.ms/images/sort_blank.gif">
          <a:extLst>
            <a:ext uri="{FF2B5EF4-FFF2-40B4-BE49-F238E27FC236}">
              <a16:creationId xmlns:a16="http://schemas.microsoft.com/office/drawing/2014/main" id="{954FBBBC-3B85-4301-BEC4-371AD2C6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17" name="srtImg" descr="https://www.explore.ms/images/sort_blank.gif">
          <a:extLst>
            <a:ext uri="{FF2B5EF4-FFF2-40B4-BE49-F238E27FC236}">
              <a16:creationId xmlns:a16="http://schemas.microsoft.com/office/drawing/2014/main" id="{0C335C55-B35E-4702-896D-39ADBECC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18" name="srtImg" descr="https://www.explore.ms/images/sort_blank.gif">
          <a:extLst>
            <a:ext uri="{FF2B5EF4-FFF2-40B4-BE49-F238E27FC236}">
              <a16:creationId xmlns:a16="http://schemas.microsoft.com/office/drawing/2014/main" id="{C70B7D62-21CB-4193-8D55-FED0D2B6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19" name="srtImg" descr="https://www.explore.ms/images/sort_blank.gif">
          <a:extLst>
            <a:ext uri="{FF2B5EF4-FFF2-40B4-BE49-F238E27FC236}">
              <a16:creationId xmlns:a16="http://schemas.microsoft.com/office/drawing/2014/main" id="{E06D1FFF-88F7-43CE-865B-5A68F4D1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20" name="srtImg" descr="https://www.explore.ms/images/sort_blank.gif">
          <a:extLst>
            <a:ext uri="{FF2B5EF4-FFF2-40B4-BE49-F238E27FC236}">
              <a16:creationId xmlns:a16="http://schemas.microsoft.com/office/drawing/2014/main" id="{D3801D0C-978F-4960-8327-792AFB8E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21" name="srtImg" descr="https://www.explore.ms/images/sort_blank.gif">
          <a:extLst>
            <a:ext uri="{FF2B5EF4-FFF2-40B4-BE49-F238E27FC236}">
              <a16:creationId xmlns:a16="http://schemas.microsoft.com/office/drawing/2014/main" id="{CC4C7AFC-3267-41C9-B2EF-C8BC5A83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22" name="srtImg" descr="https://www.explore.ms/images/sort_blank.gif">
          <a:extLst>
            <a:ext uri="{FF2B5EF4-FFF2-40B4-BE49-F238E27FC236}">
              <a16:creationId xmlns:a16="http://schemas.microsoft.com/office/drawing/2014/main" id="{5129D03E-92D5-4C2C-8EA2-C5338A8A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23" name="srtImg" descr="https://www.explore.ms/images/sort_blank.gif">
          <a:extLst>
            <a:ext uri="{FF2B5EF4-FFF2-40B4-BE49-F238E27FC236}">
              <a16:creationId xmlns:a16="http://schemas.microsoft.com/office/drawing/2014/main" id="{EBA47692-5497-4ACF-9D24-A2E07266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24" name="srtImg" descr="https://www.explore.ms/images/sort_blank.gif">
          <a:extLst>
            <a:ext uri="{FF2B5EF4-FFF2-40B4-BE49-F238E27FC236}">
              <a16:creationId xmlns:a16="http://schemas.microsoft.com/office/drawing/2014/main" id="{3B012833-7EA4-45FB-BB8B-EBA63597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25" name="srtImg" descr="https://www.explore.ms/images/sort_blank.gif">
          <a:extLst>
            <a:ext uri="{FF2B5EF4-FFF2-40B4-BE49-F238E27FC236}">
              <a16:creationId xmlns:a16="http://schemas.microsoft.com/office/drawing/2014/main" id="{3D41068C-0435-4170-B757-062277E4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26" name="srtImg" descr="https://www.explore.ms/images/sort_blank.gif">
          <a:extLst>
            <a:ext uri="{FF2B5EF4-FFF2-40B4-BE49-F238E27FC236}">
              <a16:creationId xmlns:a16="http://schemas.microsoft.com/office/drawing/2014/main" id="{08417315-F16E-4513-BC13-B76EFA53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27" name="srtImg" descr="https://www.explore.ms/images/sort_blank.gif">
          <a:extLst>
            <a:ext uri="{FF2B5EF4-FFF2-40B4-BE49-F238E27FC236}">
              <a16:creationId xmlns:a16="http://schemas.microsoft.com/office/drawing/2014/main" id="{64E0BA30-7C7A-40C8-A933-C63C0648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28" name="srtImg" descr="https://www.explore.ms/images/sort_blank.gif">
          <a:extLst>
            <a:ext uri="{FF2B5EF4-FFF2-40B4-BE49-F238E27FC236}">
              <a16:creationId xmlns:a16="http://schemas.microsoft.com/office/drawing/2014/main" id="{675CDB93-EF2A-44D2-AA59-16AD6391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29" name="srtImg" descr="https://www.explore.ms/images/sort_blank.gif">
          <a:extLst>
            <a:ext uri="{FF2B5EF4-FFF2-40B4-BE49-F238E27FC236}">
              <a16:creationId xmlns:a16="http://schemas.microsoft.com/office/drawing/2014/main" id="{A6E667DD-C307-40D1-A34A-5B8255E5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30" name="srtImg" descr="https://www.explore.ms/images/sort_blank.gif">
          <a:extLst>
            <a:ext uri="{FF2B5EF4-FFF2-40B4-BE49-F238E27FC236}">
              <a16:creationId xmlns:a16="http://schemas.microsoft.com/office/drawing/2014/main" id="{08084F12-C2B9-4F62-8EB2-029789F4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31" name="srtImg" descr="https://www.explore.ms/images/sort_blank.gif">
          <a:extLst>
            <a:ext uri="{FF2B5EF4-FFF2-40B4-BE49-F238E27FC236}">
              <a16:creationId xmlns:a16="http://schemas.microsoft.com/office/drawing/2014/main" id="{FFCAE76C-3805-4E10-B0BF-D9CA6296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32" name="srtImg" descr="https://www.explore.ms/images/sort_blank.gif">
          <a:extLst>
            <a:ext uri="{FF2B5EF4-FFF2-40B4-BE49-F238E27FC236}">
              <a16:creationId xmlns:a16="http://schemas.microsoft.com/office/drawing/2014/main" id="{1199FFF1-22E6-45CF-8E7A-CC1B8578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33" name="srtImg" descr="https://www.explore.ms/images/sort_blank.gif">
          <a:extLst>
            <a:ext uri="{FF2B5EF4-FFF2-40B4-BE49-F238E27FC236}">
              <a16:creationId xmlns:a16="http://schemas.microsoft.com/office/drawing/2014/main" id="{858DDC95-D52A-4E56-B208-3620C45E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34" name="srtImg" descr="https://www.explore.ms/images/sort_blank.gif">
          <a:extLst>
            <a:ext uri="{FF2B5EF4-FFF2-40B4-BE49-F238E27FC236}">
              <a16:creationId xmlns:a16="http://schemas.microsoft.com/office/drawing/2014/main" id="{0DF1B75F-2B90-4E22-B412-99844DB5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35" name="srtImg" descr="https://www.explore.ms/images/sort_blank.gif">
          <a:extLst>
            <a:ext uri="{FF2B5EF4-FFF2-40B4-BE49-F238E27FC236}">
              <a16:creationId xmlns:a16="http://schemas.microsoft.com/office/drawing/2014/main" id="{9C9186BA-7930-4D69-A58D-AC8410A2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36" name="srtImg" descr="https://www.explore.ms/images/sort_blank.gif">
          <a:extLst>
            <a:ext uri="{FF2B5EF4-FFF2-40B4-BE49-F238E27FC236}">
              <a16:creationId xmlns:a16="http://schemas.microsoft.com/office/drawing/2014/main" id="{292179C9-C619-4E4B-9DE8-2332ABF5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37" name="srtImg" descr="https://www.explore.ms/images/sort_blank.gif">
          <a:extLst>
            <a:ext uri="{FF2B5EF4-FFF2-40B4-BE49-F238E27FC236}">
              <a16:creationId xmlns:a16="http://schemas.microsoft.com/office/drawing/2014/main" id="{12A3661A-0544-4F09-96B3-7D955466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238" name="srtImg" descr="https://www.explore.ms/images/sort_blank.gif">
          <a:extLst>
            <a:ext uri="{FF2B5EF4-FFF2-40B4-BE49-F238E27FC236}">
              <a16:creationId xmlns:a16="http://schemas.microsoft.com/office/drawing/2014/main" id="{2DFBEA96-72E5-46A9-8BB7-A8533F52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239" name="srtImg" descr="https://www.explore.ms/images/sort_blank.gif">
          <a:extLst>
            <a:ext uri="{FF2B5EF4-FFF2-40B4-BE49-F238E27FC236}">
              <a16:creationId xmlns:a16="http://schemas.microsoft.com/office/drawing/2014/main" id="{71B5BF92-C101-4110-9C0F-C2A0652A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40" name="srtImg" descr="https://www.explore.ms/images/sort_blank.gif">
          <a:extLst>
            <a:ext uri="{FF2B5EF4-FFF2-40B4-BE49-F238E27FC236}">
              <a16:creationId xmlns:a16="http://schemas.microsoft.com/office/drawing/2014/main" id="{50A47002-68BB-4AEE-93CF-AE5C09B1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41" name="srtImg" descr="https://www.explore.ms/images/sort_blank.gif">
          <a:extLst>
            <a:ext uri="{FF2B5EF4-FFF2-40B4-BE49-F238E27FC236}">
              <a16:creationId xmlns:a16="http://schemas.microsoft.com/office/drawing/2014/main" id="{E6C34240-1417-41A8-A0CA-A827B9A9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42" name="srtImg" descr="https://www.explore.ms/images/sort_blank.gif">
          <a:extLst>
            <a:ext uri="{FF2B5EF4-FFF2-40B4-BE49-F238E27FC236}">
              <a16:creationId xmlns:a16="http://schemas.microsoft.com/office/drawing/2014/main" id="{70F656E1-9791-4F7B-B82A-80FCBE80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43" name="srtImg" descr="https://www.explore.ms/images/sort_blank.gif">
          <a:extLst>
            <a:ext uri="{FF2B5EF4-FFF2-40B4-BE49-F238E27FC236}">
              <a16:creationId xmlns:a16="http://schemas.microsoft.com/office/drawing/2014/main" id="{9A19E831-9028-41F1-9E87-86A11C10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44" name="srtImg" descr="https://www.explore.ms/images/sort_blank.gif">
          <a:extLst>
            <a:ext uri="{FF2B5EF4-FFF2-40B4-BE49-F238E27FC236}">
              <a16:creationId xmlns:a16="http://schemas.microsoft.com/office/drawing/2014/main" id="{C4AD7DB9-F896-4703-9640-9A35A017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45" name="srtImg" descr="https://www.explore.ms/images/sort_blank.gif">
          <a:extLst>
            <a:ext uri="{FF2B5EF4-FFF2-40B4-BE49-F238E27FC236}">
              <a16:creationId xmlns:a16="http://schemas.microsoft.com/office/drawing/2014/main" id="{4EDBA143-1BF3-4408-83E6-CBEE9317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46" name="srtImg" descr="https://www.explore.ms/images/sort_blank.gif">
          <a:extLst>
            <a:ext uri="{FF2B5EF4-FFF2-40B4-BE49-F238E27FC236}">
              <a16:creationId xmlns:a16="http://schemas.microsoft.com/office/drawing/2014/main" id="{65EB33AC-FF28-469E-B353-2606B6DC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47" name="srtImg" descr="https://www.explore.ms/images/sort_blank.gif">
          <a:extLst>
            <a:ext uri="{FF2B5EF4-FFF2-40B4-BE49-F238E27FC236}">
              <a16:creationId xmlns:a16="http://schemas.microsoft.com/office/drawing/2014/main" id="{58454564-BE46-49C5-B0DC-495C9876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137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48" name="srtImg" descr="https://www.explore.ms/images/sort_blank.gif">
          <a:extLst>
            <a:ext uri="{FF2B5EF4-FFF2-40B4-BE49-F238E27FC236}">
              <a16:creationId xmlns:a16="http://schemas.microsoft.com/office/drawing/2014/main" id="{5742E49F-F778-4874-A4C1-00026B9F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49" name="srtImg" descr="https://www.explore.ms/images/sort_blank.gif">
          <a:extLst>
            <a:ext uri="{FF2B5EF4-FFF2-40B4-BE49-F238E27FC236}">
              <a16:creationId xmlns:a16="http://schemas.microsoft.com/office/drawing/2014/main" id="{F28F6F28-95A2-4832-AE49-2E7C41C0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0" name="srtImg" descr="https://www.explore.ms/images/sort_blank.gif">
          <a:extLst>
            <a:ext uri="{FF2B5EF4-FFF2-40B4-BE49-F238E27FC236}">
              <a16:creationId xmlns:a16="http://schemas.microsoft.com/office/drawing/2014/main" id="{C81397CE-B947-4394-9255-979815B0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1" name="srtImg" descr="https://www.explore.ms/images/sort_blank.gif">
          <a:extLst>
            <a:ext uri="{FF2B5EF4-FFF2-40B4-BE49-F238E27FC236}">
              <a16:creationId xmlns:a16="http://schemas.microsoft.com/office/drawing/2014/main" id="{CDA39739-4DDC-488A-B9FE-D613A8E3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52" name="srtImg" descr="https://www.explore.ms/images/sort_blank.gif">
          <a:extLst>
            <a:ext uri="{FF2B5EF4-FFF2-40B4-BE49-F238E27FC236}">
              <a16:creationId xmlns:a16="http://schemas.microsoft.com/office/drawing/2014/main" id="{29EF75E5-46F3-440C-9828-717CE2C1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3" name="srtImg" descr="https://www.explore.ms/images/sort_blank.gif">
          <a:extLst>
            <a:ext uri="{FF2B5EF4-FFF2-40B4-BE49-F238E27FC236}">
              <a16:creationId xmlns:a16="http://schemas.microsoft.com/office/drawing/2014/main" id="{C8B13C25-A927-46DF-AE42-493364AC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54" name="srtImg" descr="https://www.explore.ms/images/sort_blank.gif">
          <a:extLst>
            <a:ext uri="{FF2B5EF4-FFF2-40B4-BE49-F238E27FC236}">
              <a16:creationId xmlns:a16="http://schemas.microsoft.com/office/drawing/2014/main" id="{EF2DB5AB-C016-4CD6-91EE-524DF5EC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5" name="srtImg" descr="https://www.explore.ms/images/sort_blank.gif">
          <a:extLst>
            <a:ext uri="{FF2B5EF4-FFF2-40B4-BE49-F238E27FC236}">
              <a16:creationId xmlns:a16="http://schemas.microsoft.com/office/drawing/2014/main" id="{C81D7040-7CF4-4518-95B8-BA6AA88F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6" name="srtImg" descr="https://www.explore.ms/images/sort_blank.gif">
          <a:extLst>
            <a:ext uri="{FF2B5EF4-FFF2-40B4-BE49-F238E27FC236}">
              <a16:creationId xmlns:a16="http://schemas.microsoft.com/office/drawing/2014/main" id="{FAEB8364-129A-4DA7-94C3-F06401F7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7" name="srtImg" descr="https://www.explore.ms/images/sort_blank.gif">
          <a:extLst>
            <a:ext uri="{FF2B5EF4-FFF2-40B4-BE49-F238E27FC236}">
              <a16:creationId xmlns:a16="http://schemas.microsoft.com/office/drawing/2014/main" id="{C70D656B-7788-4D00-A5B2-5C82B441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58" name="srtImg" descr="https://www.explore.ms/images/sort_blank.gif">
          <a:extLst>
            <a:ext uri="{FF2B5EF4-FFF2-40B4-BE49-F238E27FC236}">
              <a16:creationId xmlns:a16="http://schemas.microsoft.com/office/drawing/2014/main" id="{3C2F8E81-FFAC-4876-85A8-6536FB81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9" name="srtImg" descr="https://www.explore.ms/images/sort_blank.gif">
          <a:extLst>
            <a:ext uri="{FF2B5EF4-FFF2-40B4-BE49-F238E27FC236}">
              <a16:creationId xmlns:a16="http://schemas.microsoft.com/office/drawing/2014/main" id="{123C72FC-7B6B-4DF9-A2A0-E5FC7B2B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60" name="srtImg" descr="https://www.explore.ms/images/sort_blank.gif">
          <a:extLst>
            <a:ext uri="{FF2B5EF4-FFF2-40B4-BE49-F238E27FC236}">
              <a16:creationId xmlns:a16="http://schemas.microsoft.com/office/drawing/2014/main" id="{259DA911-CE2E-476D-9A08-01ED7277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61" name="srtImg" descr="https://www.explore.ms/images/sort_blank.gif">
          <a:extLst>
            <a:ext uri="{FF2B5EF4-FFF2-40B4-BE49-F238E27FC236}">
              <a16:creationId xmlns:a16="http://schemas.microsoft.com/office/drawing/2014/main" id="{057CC4C8-87FB-4D26-947F-C506B1AF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62" name="srtImg" descr="https://www.explore.ms/images/sort_blank.gif">
          <a:extLst>
            <a:ext uri="{FF2B5EF4-FFF2-40B4-BE49-F238E27FC236}">
              <a16:creationId xmlns:a16="http://schemas.microsoft.com/office/drawing/2014/main" id="{1CB250DF-16B9-4D5F-B641-288A2E27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63" name="srtImg" descr="https://www.explore.ms/images/sort_blank.gif">
          <a:extLst>
            <a:ext uri="{FF2B5EF4-FFF2-40B4-BE49-F238E27FC236}">
              <a16:creationId xmlns:a16="http://schemas.microsoft.com/office/drawing/2014/main" id="{F378B4C4-F5CC-4259-91AC-F08D4307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64" name="srtImg" descr="https://www.explore.ms/images/sort_blank.gif">
          <a:extLst>
            <a:ext uri="{FF2B5EF4-FFF2-40B4-BE49-F238E27FC236}">
              <a16:creationId xmlns:a16="http://schemas.microsoft.com/office/drawing/2014/main" id="{FB01DEE5-7A6D-4FC0-ACDF-1A62812B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65" name="srtImg" descr="https://www.explore.ms/images/sort_blank.gif">
          <a:extLst>
            <a:ext uri="{FF2B5EF4-FFF2-40B4-BE49-F238E27FC236}">
              <a16:creationId xmlns:a16="http://schemas.microsoft.com/office/drawing/2014/main" id="{699532C5-1D4C-4A01-B5D1-6BAFE996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82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66" name="srtImg" descr="https://www.explore.ms/images/sort_blank.gif">
          <a:extLst>
            <a:ext uri="{FF2B5EF4-FFF2-40B4-BE49-F238E27FC236}">
              <a16:creationId xmlns:a16="http://schemas.microsoft.com/office/drawing/2014/main" id="{2CACB130-21DB-458D-B804-74F3684B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67" name="srtImg" descr="https://www.explore.ms/images/sort_blank.gif">
          <a:extLst>
            <a:ext uri="{FF2B5EF4-FFF2-40B4-BE49-F238E27FC236}">
              <a16:creationId xmlns:a16="http://schemas.microsoft.com/office/drawing/2014/main" id="{7B5E831F-F480-4A52-9A19-C256C413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68" name="srtImg" descr="https://www.explore.ms/images/sort_blank.gif">
          <a:extLst>
            <a:ext uri="{FF2B5EF4-FFF2-40B4-BE49-F238E27FC236}">
              <a16:creationId xmlns:a16="http://schemas.microsoft.com/office/drawing/2014/main" id="{B3978A66-CABB-4E62-8913-21DD521E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69" name="srtImg" descr="https://www.explore.ms/images/sort_blank.gif">
          <a:extLst>
            <a:ext uri="{FF2B5EF4-FFF2-40B4-BE49-F238E27FC236}">
              <a16:creationId xmlns:a16="http://schemas.microsoft.com/office/drawing/2014/main" id="{A5A71AA1-618B-48E8-A9F6-F0EFFFB3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70" name="srtImg" descr="https://www.explore.ms/images/sort_blank.gif">
          <a:extLst>
            <a:ext uri="{FF2B5EF4-FFF2-40B4-BE49-F238E27FC236}">
              <a16:creationId xmlns:a16="http://schemas.microsoft.com/office/drawing/2014/main" id="{CCAFBEEA-1668-4774-9A22-4044552B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71" name="srtImg" descr="https://www.explore.ms/images/sort_blank.gif">
          <a:extLst>
            <a:ext uri="{FF2B5EF4-FFF2-40B4-BE49-F238E27FC236}">
              <a16:creationId xmlns:a16="http://schemas.microsoft.com/office/drawing/2014/main" id="{FF04F0F5-E51E-4B1F-83C8-F5D0D48E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72" name="srtImg" descr="https://www.explore.ms/images/sort_blank.gif">
          <a:extLst>
            <a:ext uri="{FF2B5EF4-FFF2-40B4-BE49-F238E27FC236}">
              <a16:creationId xmlns:a16="http://schemas.microsoft.com/office/drawing/2014/main" id="{25857D27-E53D-4560-8CBF-6AD4DD8E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73" name="srtImg" descr="https://www.explore.ms/images/sort_blank.gif">
          <a:extLst>
            <a:ext uri="{FF2B5EF4-FFF2-40B4-BE49-F238E27FC236}">
              <a16:creationId xmlns:a16="http://schemas.microsoft.com/office/drawing/2014/main" id="{D62A5FEA-7AA6-4239-96B0-021116CF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74" name="srtImg" descr="https://www.explore.ms/images/sort_blank.gif">
          <a:extLst>
            <a:ext uri="{FF2B5EF4-FFF2-40B4-BE49-F238E27FC236}">
              <a16:creationId xmlns:a16="http://schemas.microsoft.com/office/drawing/2014/main" id="{0A750759-E0CB-4F68-8500-6EC18776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75" name="srtImg" descr="https://www.explore.ms/images/sort_blank.gif">
          <a:extLst>
            <a:ext uri="{FF2B5EF4-FFF2-40B4-BE49-F238E27FC236}">
              <a16:creationId xmlns:a16="http://schemas.microsoft.com/office/drawing/2014/main" id="{A7C14424-B030-4040-A3B3-EDE006C1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76" name="srtImg" descr="https://www.explore.ms/images/sort_blank.gif">
          <a:extLst>
            <a:ext uri="{FF2B5EF4-FFF2-40B4-BE49-F238E27FC236}">
              <a16:creationId xmlns:a16="http://schemas.microsoft.com/office/drawing/2014/main" id="{EE7BBF49-4678-4E27-99BD-E5EC1F2C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77" name="srtImg" descr="https://www.explore.ms/images/sort_blank.gif">
          <a:extLst>
            <a:ext uri="{FF2B5EF4-FFF2-40B4-BE49-F238E27FC236}">
              <a16:creationId xmlns:a16="http://schemas.microsoft.com/office/drawing/2014/main" id="{855B7862-BB4C-4ADC-AA10-970C1DB2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78" name="srtImg" descr="https://www.explore.ms/images/sort_blank.gif">
          <a:extLst>
            <a:ext uri="{FF2B5EF4-FFF2-40B4-BE49-F238E27FC236}">
              <a16:creationId xmlns:a16="http://schemas.microsoft.com/office/drawing/2014/main" id="{4CB80D09-0E56-4236-B042-3E295C26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79" name="srtImg" descr="https://www.explore.ms/images/sort_blank.gif">
          <a:extLst>
            <a:ext uri="{FF2B5EF4-FFF2-40B4-BE49-F238E27FC236}">
              <a16:creationId xmlns:a16="http://schemas.microsoft.com/office/drawing/2014/main" id="{36599AE8-6808-4B30-8428-A7C64906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0" name="srtImg" descr="https://www.explore.ms/images/sort_blank.gif">
          <a:extLst>
            <a:ext uri="{FF2B5EF4-FFF2-40B4-BE49-F238E27FC236}">
              <a16:creationId xmlns:a16="http://schemas.microsoft.com/office/drawing/2014/main" id="{50C877BA-82F3-4500-BDFD-E1F82799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1" name="srtImg" descr="https://www.explore.ms/images/sort_blank.gif">
          <a:extLst>
            <a:ext uri="{FF2B5EF4-FFF2-40B4-BE49-F238E27FC236}">
              <a16:creationId xmlns:a16="http://schemas.microsoft.com/office/drawing/2014/main" id="{894641B4-5BC4-426D-83CC-38E795FC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2" name="srtImg" descr="https://www.explore.ms/images/sort_blank.gif">
          <a:extLst>
            <a:ext uri="{FF2B5EF4-FFF2-40B4-BE49-F238E27FC236}">
              <a16:creationId xmlns:a16="http://schemas.microsoft.com/office/drawing/2014/main" id="{606997DB-031C-4CC8-BAEA-DDC9F635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3" name="srtImg" descr="https://www.explore.ms/images/sort_blank.gif">
          <a:extLst>
            <a:ext uri="{FF2B5EF4-FFF2-40B4-BE49-F238E27FC236}">
              <a16:creationId xmlns:a16="http://schemas.microsoft.com/office/drawing/2014/main" id="{53C8953A-4313-4C84-A0DF-29F02697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4" name="srtImg" descr="https://www.explore.ms/images/sort_blank.gif">
          <a:extLst>
            <a:ext uri="{FF2B5EF4-FFF2-40B4-BE49-F238E27FC236}">
              <a16:creationId xmlns:a16="http://schemas.microsoft.com/office/drawing/2014/main" id="{71B4C466-81AF-4435-9FC2-B6AE69AF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5" name="srtImg" descr="https://www.explore.ms/images/sort_blank.gif">
          <a:extLst>
            <a:ext uri="{FF2B5EF4-FFF2-40B4-BE49-F238E27FC236}">
              <a16:creationId xmlns:a16="http://schemas.microsoft.com/office/drawing/2014/main" id="{B397A5B1-F2F3-4B03-A83E-B1602257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286" name="srtImg" descr="https://www.explore.ms/images/sort_blank.gif">
          <a:extLst>
            <a:ext uri="{FF2B5EF4-FFF2-40B4-BE49-F238E27FC236}">
              <a16:creationId xmlns:a16="http://schemas.microsoft.com/office/drawing/2014/main" id="{862436D6-4BEF-4275-91CE-BEBFE5C0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287" name="srtImg" descr="https://www.explore.ms/images/sort_blank.gif">
          <a:extLst>
            <a:ext uri="{FF2B5EF4-FFF2-40B4-BE49-F238E27FC236}">
              <a16:creationId xmlns:a16="http://schemas.microsoft.com/office/drawing/2014/main" id="{98DF200E-99F7-4BD3-82BE-673914E0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88" name="srtImg" descr="https://www.explore.ms/images/sort_blank.gif">
          <a:extLst>
            <a:ext uri="{FF2B5EF4-FFF2-40B4-BE49-F238E27FC236}">
              <a16:creationId xmlns:a16="http://schemas.microsoft.com/office/drawing/2014/main" id="{E79B1BF0-428E-420A-A2E7-CF173AE7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89" name="srtImg" descr="https://www.explore.ms/images/sort_blank.gif">
          <a:extLst>
            <a:ext uri="{FF2B5EF4-FFF2-40B4-BE49-F238E27FC236}">
              <a16:creationId xmlns:a16="http://schemas.microsoft.com/office/drawing/2014/main" id="{6D646C6F-509E-49C1-8262-EBE4B9E6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90" name="srtImg" descr="https://www.explore.ms/images/sort_blank.gif">
          <a:extLst>
            <a:ext uri="{FF2B5EF4-FFF2-40B4-BE49-F238E27FC236}">
              <a16:creationId xmlns:a16="http://schemas.microsoft.com/office/drawing/2014/main" id="{D496B59D-B549-4DC5-BA75-C015364A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91" name="srtImg" descr="https://www.explore.ms/images/sort_blank.gif">
          <a:extLst>
            <a:ext uri="{FF2B5EF4-FFF2-40B4-BE49-F238E27FC236}">
              <a16:creationId xmlns:a16="http://schemas.microsoft.com/office/drawing/2014/main" id="{4635384F-4FC9-4B3A-91F2-C8329F18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92" name="srtImg" descr="https://www.explore.ms/images/sort_blank.gif">
          <a:extLst>
            <a:ext uri="{FF2B5EF4-FFF2-40B4-BE49-F238E27FC236}">
              <a16:creationId xmlns:a16="http://schemas.microsoft.com/office/drawing/2014/main" id="{57572E8D-ACBB-488E-8E8A-09EF2004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93" name="srtImg" descr="https://www.explore.ms/images/sort_blank.gif">
          <a:extLst>
            <a:ext uri="{FF2B5EF4-FFF2-40B4-BE49-F238E27FC236}">
              <a16:creationId xmlns:a16="http://schemas.microsoft.com/office/drawing/2014/main" id="{4DCB2393-D2A8-47A1-8CA5-CB2FE92F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94" name="srtImg" descr="https://www.explore.ms/images/sort_blank.gif">
          <a:extLst>
            <a:ext uri="{FF2B5EF4-FFF2-40B4-BE49-F238E27FC236}">
              <a16:creationId xmlns:a16="http://schemas.microsoft.com/office/drawing/2014/main" id="{C5C4581E-9F52-4438-B039-593409FB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95" name="srtImg" descr="https://www.explore.ms/images/sort_blank.gif">
          <a:extLst>
            <a:ext uri="{FF2B5EF4-FFF2-40B4-BE49-F238E27FC236}">
              <a16:creationId xmlns:a16="http://schemas.microsoft.com/office/drawing/2014/main" id="{9A7C196D-4733-4D3F-B115-BCD2B5C5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906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296" name="srtImg" descr="https://www.explore.ms/images/sort_blank.gif">
          <a:extLst>
            <a:ext uri="{FF2B5EF4-FFF2-40B4-BE49-F238E27FC236}">
              <a16:creationId xmlns:a16="http://schemas.microsoft.com/office/drawing/2014/main" id="{986A5644-8BAA-4727-B7F9-FA1A5AE6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778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297" name="srtImg" descr="https://www.explore.ms/images/sort_blank.gif">
          <a:extLst>
            <a:ext uri="{FF2B5EF4-FFF2-40B4-BE49-F238E27FC236}">
              <a16:creationId xmlns:a16="http://schemas.microsoft.com/office/drawing/2014/main" id="{B22E2F72-E33B-4084-BA60-67314F66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7650" y="778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298" name="srtImg" descr="https://www.explore.ms/images/sort_blank.gif">
          <a:extLst>
            <a:ext uri="{FF2B5EF4-FFF2-40B4-BE49-F238E27FC236}">
              <a16:creationId xmlns:a16="http://schemas.microsoft.com/office/drawing/2014/main" id="{9EA7BBCC-E24A-4B54-9D3F-4D809EED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299" name="srtImg" descr="https://www.explore.ms/images/sort_blank.gif">
          <a:extLst>
            <a:ext uri="{FF2B5EF4-FFF2-40B4-BE49-F238E27FC236}">
              <a16:creationId xmlns:a16="http://schemas.microsoft.com/office/drawing/2014/main" id="{EC403FFB-0216-4AE0-91CA-35B03D1B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300" name="srtImg" descr="https://www.explore.ms/images/sort_blank.gif">
          <a:extLst>
            <a:ext uri="{FF2B5EF4-FFF2-40B4-BE49-F238E27FC236}">
              <a16:creationId xmlns:a16="http://schemas.microsoft.com/office/drawing/2014/main" id="{425E37CE-2BB7-4722-A3CC-D1B24AAB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301" name="srtImg" descr="https://www.explore.ms/images/sort_blank.gif">
          <a:extLst>
            <a:ext uri="{FF2B5EF4-FFF2-40B4-BE49-F238E27FC236}">
              <a16:creationId xmlns:a16="http://schemas.microsoft.com/office/drawing/2014/main" id="{1059D07F-9CA1-470A-B0AA-EF929C38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302" name="srtImg" descr="https://www.explore.ms/images/sort_blank.gif">
          <a:extLst>
            <a:ext uri="{FF2B5EF4-FFF2-40B4-BE49-F238E27FC236}">
              <a16:creationId xmlns:a16="http://schemas.microsoft.com/office/drawing/2014/main" id="{8FF3894B-E797-4758-8EBC-02DBA008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9525" cy="9525"/>
    <xdr:pic>
      <xdr:nvPicPr>
        <xdr:cNvPr id="303" name="srtImg" descr="https://www.explore.ms/images/sort_blank.gif">
          <a:extLst>
            <a:ext uri="{FF2B5EF4-FFF2-40B4-BE49-F238E27FC236}">
              <a16:creationId xmlns:a16="http://schemas.microsoft.com/office/drawing/2014/main" id="{463C5CAB-BABD-46BC-AC5B-31A9D354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</xdr:row>
      <xdr:rowOff>0</xdr:rowOff>
    </xdr:from>
    <xdr:ext cx="9525" cy="9525"/>
    <xdr:pic>
      <xdr:nvPicPr>
        <xdr:cNvPr id="304" name="srtImg" descr="https://www.explore.ms/images/sort_blank.gif">
          <a:extLst>
            <a:ext uri="{FF2B5EF4-FFF2-40B4-BE49-F238E27FC236}">
              <a16:creationId xmlns:a16="http://schemas.microsoft.com/office/drawing/2014/main" id="{348599D9-B4B5-4600-9F64-BB238BE3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0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</xdr:row>
      <xdr:rowOff>0</xdr:rowOff>
    </xdr:from>
    <xdr:ext cx="9525" cy="9525"/>
    <xdr:pic>
      <xdr:nvPicPr>
        <xdr:cNvPr id="305" name="srtImg" descr="https://www.explore.ms/images/sort_blank.gif">
          <a:extLst>
            <a:ext uri="{FF2B5EF4-FFF2-40B4-BE49-F238E27FC236}">
              <a16:creationId xmlns:a16="http://schemas.microsoft.com/office/drawing/2014/main" id="{1144F093-30BF-459F-9969-8B9D6F7E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0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306" name="srtImg" descr="https://www.explore.ms/images/sort_blank.gif">
          <a:extLst>
            <a:ext uri="{FF2B5EF4-FFF2-40B4-BE49-F238E27FC236}">
              <a16:creationId xmlns:a16="http://schemas.microsoft.com/office/drawing/2014/main" id="{035BF59E-F990-442A-8EDF-5E32B7B8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307" name="srtImg" descr="https://www.explore.ms/images/sort_blank.gif">
          <a:extLst>
            <a:ext uri="{FF2B5EF4-FFF2-40B4-BE49-F238E27FC236}">
              <a16:creationId xmlns:a16="http://schemas.microsoft.com/office/drawing/2014/main" id="{59D5BF31-618B-4BDE-ACDE-3B497A94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</xdr:row>
      <xdr:rowOff>0</xdr:rowOff>
    </xdr:from>
    <xdr:ext cx="9525" cy="9525"/>
    <xdr:pic>
      <xdr:nvPicPr>
        <xdr:cNvPr id="308" name="srtImg" descr="https://www.explore.ms/images/sort_blank.gif">
          <a:extLst>
            <a:ext uri="{FF2B5EF4-FFF2-40B4-BE49-F238E27FC236}">
              <a16:creationId xmlns:a16="http://schemas.microsoft.com/office/drawing/2014/main" id="{5CDAEC28-1A79-4B12-9EE4-E7034D34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0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</xdr:row>
      <xdr:rowOff>0</xdr:rowOff>
    </xdr:from>
    <xdr:ext cx="9525" cy="9525"/>
    <xdr:pic>
      <xdr:nvPicPr>
        <xdr:cNvPr id="309" name="srtImg" descr="https://www.explore.ms/images/sort_blank.gif">
          <a:extLst>
            <a:ext uri="{FF2B5EF4-FFF2-40B4-BE49-F238E27FC236}">
              <a16:creationId xmlns:a16="http://schemas.microsoft.com/office/drawing/2014/main" id="{B25965AF-5EE0-46CF-B7DC-22BDA09C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0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310" name="srtImg" descr="https://www.explore.ms/images/sort_blank.gif">
          <a:extLst>
            <a:ext uri="{FF2B5EF4-FFF2-40B4-BE49-F238E27FC236}">
              <a16:creationId xmlns:a16="http://schemas.microsoft.com/office/drawing/2014/main" id="{068CBD58-BE1A-4676-9C9C-75EA5D9D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311" name="srtImg" descr="https://www.explore.ms/images/sort_blank.gif">
          <a:extLst>
            <a:ext uri="{FF2B5EF4-FFF2-40B4-BE49-F238E27FC236}">
              <a16:creationId xmlns:a16="http://schemas.microsoft.com/office/drawing/2014/main" id="{72245BB4-5E98-4266-B903-44DF9696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1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12" name="srtImg" descr="https://www.explore.ms/images/sort_blank.gif">
          <a:extLst>
            <a:ext uri="{FF2B5EF4-FFF2-40B4-BE49-F238E27FC236}">
              <a16:creationId xmlns:a16="http://schemas.microsoft.com/office/drawing/2014/main" id="{83CF8F5D-6C55-4617-85D5-D43D2E96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13" name="srtImg" descr="https://www.explore.ms/images/sort_blank.gif">
          <a:extLst>
            <a:ext uri="{FF2B5EF4-FFF2-40B4-BE49-F238E27FC236}">
              <a16:creationId xmlns:a16="http://schemas.microsoft.com/office/drawing/2014/main" id="{B0F21625-FB54-4392-B01E-8506DD95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14" name="srtImg" descr="https://www.explore.ms/images/sort_blank.gif">
          <a:extLst>
            <a:ext uri="{FF2B5EF4-FFF2-40B4-BE49-F238E27FC236}">
              <a16:creationId xmlns:a16="http://schemas.microsoft.com/office/drawing/2014/main" id="{44CAC18E-2D50-4E60-8936-10BF833B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15" name="srtImg" descr="https://www.explore.ms/images/sort_blank.gif">
          <a:extLst>
            <a:ext uri="{FF2B5EF4-FFF2-40B4-BE49-F238E27FC236}">
              <a16:creationId xmlns:a16="http://schemas.microsoft.com/office/drawing/2014/main" id="{E753314E-40D0-4A21-B4D1-F2F83C5A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16" name="srtImg" descr="https://www.explore.ms/images/sort_blank.gif">
          <a:extLst>
            <a:ext uri="{FF2B5EF4-FFF2-40B4-BE49-F238E27FC236}">
              <a16:creationId xmlns:a16="http://schemas.microsoft.com/office/drawing/2014/main" id="{8A015AF5-C03D-44C4-8E5A-BD221763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17" name="srtImg" descr="https://www.explore.ms/images/sort_blank.gif">
          <a:extLst>
            <a:ext uri="{FF2B5EF4-FFF2-40B4-BE49-F238E27FC236}">
              <a16:creationId xmlns:a16="http://schemas.microsoft.com/office/drawing/2014/main" id="{98E033AC-A865-46C9-9D60-2699B12B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18" name="srtImg" descr="https://www.explore.ms/images/sort_blank.gif">
          <a:extLst>
            <a:ext uri="{FF2B5EF4-FFF2-40B4-BE49-F238E27FC236}">
              <a16:creationId xmlns:a16="http://schemas.microsoft.com/office/drawing/2014/main" id="{E1E7AD89-264D-406D-A073-B780DC40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19" name="srtImg" descr="https://www.explore.ms/images/sort_blank.gif">
          <a:extLst>
            <a:ext uri="{FF2B5EF4-FFF2-40B4-BE49-F238E27FC236}">
              <a16:creationId xmlns:a16="http://schemas.microsoft.com/office/drawing/2014/main" id="{F8923FB4-D98F-43AE-9BDF-FB669613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20" name="srtImg" descr="https://www.explore.ms/images/sort_blank.gif">
          <a:extLst>
            <a:ext uri="{FF2B5EF4-FFF2-40B4-BE49-F238E27FC236}">
              <a16:creationId xmlns:a16="http://schemas.microsoft.com/office/drawing/2014/main" id="{27CBDEE4-5B3B-4281-B87B-EB991D37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21" name="srtImg" descr="https://www.explore.ms/images/sort_blank.gif">
          <a:extLst>
            <a:ext uri="{FF2B5EF4-FFF2-40B4-BE49-F238E27FC236}">
              <a16:creationId xmlns:a16="http://schemas.microsoft.com/office/drawing/2014/main" id="{0EB5EBE7-45F7-42EE-B307-FEE73C61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22" name="srtImg" descr="https://www.explore.ms/images/sort_blank.gif">
          <a:extLst>
            <a:ext uri="{FF2B5EF4-FFF2-40B4-BE49-F238E27FC236}">
              <a16:creationId xmlns:a16="http://schemas.microsoft.com/office/drawing/2014/main" id="{5B45851B-780F-4F15-BAD8-84CDEA90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23" name="srtImg" descr="https://www.explore.ms/images/sort_blank.gif">
          <a:extLst>
            <a:ext uri="{FF2B5EF4-FFF2-40B4-BE49-F238E27FC236}">
              <a16:creationId xmlns:a16="http://schemas.microsoft.com/office/drawing/2014/main" id="{3FF3848E-535D-4477-826E-2C6CB997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24" name="srtImg" descr="https://www.explore.ms/images/sort_blank.gif">
          <a:extLst>
            <a:ext uri="{FF2B5EF4-FFF2-40B4-BE49-F238E27FC236}">
              <a16:creationId xmlns:a16="http://schemas.microsoft.com/office/drawing/2014/main" id="{F688481A-88F2-4C54-9C95-913B96CF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25" name="srtImg" descr="https://www.explore.ms/images/sort_blank.gif">
          <a:extLst>
            <a:ext uri="{FF2B5EF4-FFF2-40B4-BE49-F238E27FC236}">
              <a16:creationId xmlns:a16="http://schemas.microsoft.com/office/drawing/2014/main" id="{CCACA1E6-892D-42B9-91EB-95BEE319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26" name="srtImg" descr="https://www.explore.ms/images/sort_blank.gif">
          <a:extLst>
            <a:ext uri="{FF2B5EF4-FFF2-40B4-BE49-F238E27FC236}">
              <a16:creationId xmlns:a16="http://schemas.microsoft.com/office/drawing/2014/main" id="{1752C54C-3A32-41A1-9AE9-98EC3A53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27" name="srtImg" descr="https://www.explore.ms/images/sort_blank.gif">
          <a:extLst>
            <a:ext uri="{FF2B5EF4-FFF2-40B4-BE49-F238E27FC236}">
              <a16:creationId xmlns:a16="http://schemas.microsoft.com/office/drawing/2014/main" id="{CFB7655A-E977-47E4-91E8-95FCDFCE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28" name="srtImg" descr="https://www.explore.ms/images/sort_blank.gif">
          <a:extLst>
            <a:ext uri="{FF2B5EF4-FFF2-40B4-BE49-F238E27FC236}">
              <a16:creationId xmlns:a16="http://schemas.microsoft.com/office/drawing/2014/main" id="{40609077-FE3E-4D6E-BF9E-CA1FE6DD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29" name="srtImg" descr="https://www.explore.ms/images/sort_blank.gif">
          <a:extLst>
            <a:ext uri="{FF2B5EF4-FFF2-40B4-BE49-F238E27FC236}">
              <a16:creationId xmlns:a16="http://schemas.microsoft.com/office/drawing/2014/main" id="{2E3B9C2A-6E7C-4283-A9E9-C5B7059B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30" name="srtImg" descr="https://www.explore.ms/images/sort_blank.gif">
          <a:extLst>
            <a:ext uri="{FF2B5EF4-FFF2-40B4-BE49-F238E27FC236}">
              <a16:creationId xmlns:a16="http://schemas.microsoft.com/office/drawing/2014/main" id="{70E43BA7-A64E-4DC8-BBA8-20E48E17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31" name="srtImg" descr="https://www.explore.ms/images/sort_blank.gif">
          <a:extLst>
            <a:ext uri="{FF2B5EF4-FFF2-40B4-BE49-F238E27FC236}">
              <a16:creationId xmlns:a16="http://schemas.microsoft.com/office/drawing/2014/main" id="{6AC6AB6B-F407-4331-AC02-093C35BB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32" name="srtImg" descr="https://www.explore.ms/images/sort_blank.gif">
          <a:extLst>
            <a:ext uri="{FF2B5EF4-FFF2-40B4-BE49-F238E27FC236}">
              <a16:creationId xmlns:a16="http://schemas.microsoft.com/office/drawing/2014/main" id="{77E134A7-4829-4C6D-A7BA-B8045803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33" name="srtImg" descr="https://www.explore.ms/images/sort_blank.gif">
          <a:extLst>
            <a:ext uri="{FF2B5EF4-FFF2-40B4-BE49-F238E27FC236}">
              <a16:creationId xmlns:a16="http://schemas.microsoft.com/office/drawing/2014/main" id="{8761FAD4-5CC4-4D6C-97AD-926D0FE0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34" name="srtImg" descr="https://www.explore.ms/images/sort_blank.gif">
          <a:extLst>
            <a:ext uri="{FF2B5EF4-FFF2-40B4-BE49-F238E27FC236}">
              <a16:creationId xmlns:a16="http://schemas.microsoft.com/office/drawing/2014/main" id="{D4B47F4A-05DA-4A46-BDA5-195A2BF7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35" name="srtImg" descr="https://www.explore.ms/images/sort_blank.gif">
          <a:extLst>
            <a:ext uri="{FF2B5EF4-FFF2-40B4-BE49-F238E27FC236}">
              <a16:creationId xmlns:a16="http://schemas.microsoft.com/office/drawing/2014/main" id="{9577447F-A363-44F1-B3EA-D36394DE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36" name="srtImg" descr="https://www.explore.ms/images/sort_blank.gif">
          <a:extLst>
            <a:ext uri="{FF2B5EF4-FFF2-40B4-BE49-F238E27FC236}">
              <a16:creationId xmlns:a16="http://schemas.microsoft.com/office/drawing/2014/main" id="{D0A73C79-987C-46CD-A598-55DB90C8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37" name="srtImg" descr="https://www.explore.ms/images/sort_blank.gif">
          <a:extLst>
            <a:ext uri="{FF2B5EF4-FFF2-40B4-BE49-F238E27FC236}">
              <a16:creationId xmlns:a16="http://schemas.microsoft.com/office/drawing/2014/main" id="{4B54DB4C-EAD7-489C-AB17-4F838B83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38" name="srtImg" descr="https://www.explore.ms/images/sort_blank.gif">
          <a:extLst>
            <a:ext uri="{FF2B5EF4-FFF2-40B4-BE49-F238E27FC236}">
              <a16:creationId xmlns:a16="http://schemas.microsoft.com/office/drawing/2014/main" id="{01499AC2-8B5A-4A93-8569-D1A83666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39" name="srtImg" descr="https://www.explore.ms/images/sort_blank.gif">
          <a:extLst>
            <a:ext uri="{FF2B5EF4-FFF2-40B4-BE49-F238E27FC236}">
              <a16:creationId xmlns:a16="http://schemas.microsoft.com/office/drawing/2014/main" id="{4917A981-CF57-4762-9489-7AC4811C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40" name="srtImg" descr="https://www.explore.ms/images/sort_blank.gif">
          <a:extLst>
            <a:ext uri="{FF2B5EF4-FFF2-40B4-BE49-F238E27FC236}">
              <a16:creationId xmlns:a16="http://schemas.microsoft.com/office/drawing/2014/main" id="{591B54C7-2DC6-4347-B066-9D0DAD67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41" name="srtImg" descr="https://www.explore.ms/images/sort_blank.gif">
          <a:extLst>
            <a:ext uri="{FF2B5EF4-FFF2-40B4-BE49-F238E27FC236}">
              <a16:creationId xmlns:a16="http://schemas.microsoft.com/office/drawing/2014/main" id="{6A76446E-8CBB-47B6-83F9-E88C3729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42" name="srtImg" descr="https://www.explore.ms/images/sort_blank.gif">
          <a:extLst>
            <a:ext uri="{FF2B5EF4-FFF2-40B4-BE49-F238E27FC236}">
              <a16:creationId xmlns:a16="http://schemas.microsoft.com/office/drawing/2014/main" id="{8B54C071-1083-4386-873C-44A8240A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43" name="srtImg" descr="https://www.explore.ms/images/sort_blank.gif">
          <a:extLst>
            <a:ext uri="{FF2B5EF4-FFF2-40B4-BE49-F238E27FC236}">
              <a16:creationId xmlns:a16="http://schemas.microsoft.com/office/drawing/2014/main" id="{097C4A2D-3CFB-48E4-87EC-4C8BFE92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44" name="srtImg" descr="https://www.explore.ms/images/sort_blank.gif">
          <a:extLst>
            <a:ext uri="{FF2B5EF4-FFF2-40B4-BE49-F238E27FC236}">
              <a16:creationId xmlns:a16="http://schemas.microsoft.com/office/drawing/2014/main" id="{0F0AE11D-8DA9-4A0B-901D-8C2C3B8C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45" name="srtImg" descr="https://www.explore.ms/images/sort_blank.gif">
          <a:extLst>
            <a:ext uri="{FF2B5EF4-FFF2-40B4-BE49-F238E27FC236}">
              <a16:creationId xmlns:a16="http://schemas.microsoft.com/office/drawing/2014/main" id="{11087DD6-4CA9-4DB3-88CC-FEBA7BC5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46" name="srtImg" descr="https://www.explore.ms/images/sort_blank.gif">
          <a:extLst>
            <a:ext uri="{FF2B5EF4-FFF2-40B4-BE49-F238E27FC236}">
              <a16:creationId xmlns:a16="http://schemas.microsoft.com/office/drawing/2014/main" id="{471D4A78-4740-4D8D-B371-087A0683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47" name="srtImg" descr="https://www.explore.ms/images/sort_blank.gif">
          <a:extLst>
            <a:ext uri="{FF2B5EF4-FFF2-40B4-BE49-F238E27FC236}">
              <a16:creationId xmlns:a16="http://schemas.microsoft.com/office/drawing/2014/main" id="{4D62A70A-1C17-48D9-90E9-560C45D9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48" name="srtImg" descr="https://www.explore.ms/images/sort_blank.gif">
          <a:extLst>
            <a:ext uri="{FF2B5EF4-FFF2-40B4-BE49-F238E27FC236}">
              <a16:creationId xmlns:a16="http://schemas.microsoft.com/office/drawing/2014/main" id="{0B0D4F7F-19B9-4349-AD09-D2962561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49" name="srtImg" descr="https://www.explore.ms/images/sort_blank.gif">
          <a:extLst>
            <a:ext uri="{FF2B5EF4-FFF2-40B4-BE49-F238E27FC236}">
              <a16:creationId xmlns:a16="http://schemas.microsoft.com/office/drawing/2014/main" id="{03D3AEEF-37FA-428C-8E31-F781356A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9525" cy="9525"/>
    <xdr:pic>
      <xdr:nvPicPr>
        <xdr:cNvPr id="350" name="srtImg" descr="https://www.explore.ms/images/sort_blank.gif">
          <a:extLst>
            <a:ext uri="{FF2B5EF4-FFF2-40B4-BE49-F238E27FC236}">
              <a16:creationId xmlns:a16="http://schemas.microsoft.com/office/drawing/2014/main" id="{1356A199-5D7B-401C-A95A-1091DB95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9525" cy="9525"/>
    <xdr:pic>
      <xdr:nvPicPr>
        <xdr:cNvPr id="351" name="srtImg" descr="https://www.explore.ms/images/sort_blank.gif">
          <a:extLst>
            <a:ext uri="{FF2B5EF4-FFF2-40B4-BE49-F238E27FC236}">
              <a16:creationId xmlns:a16="http://schemas.microsoft.com/office/drawing/2014/main" id="{FD41A222-D770-44A1-A145-6918C014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352" name="srtImg" descr="https://www.explore.ms/images/sort_blank.gif">
          <a:extLst>
            <a:ext uri="{FF2B5EF4-FFF2-40B4-BE49-F238E27FC236}">
              <a16:creationId xmlns:a16="http://schemas.microsoft.com/office/drawing/2014/main" id="{17AF4092-2D07-4974-9517-8E540798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353" name="srtImg" descr="https://www.explore.ms/images/sort_blank.gif">
          <a:extLst>
            <a:ext uri="{FF2B5EF4-FFF2-40B4-BE49-F238E27FC236}">
              <a16:creationId xmlns:a16="http://schemas.microsoft.com/office/drawing/2014/main" id="{7BDF1DBA-3331-42B4-A596-65875B70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354" name="srtImg" descr="https://www.explore.ms/images/sort_blank.gif">
          <a:extLst>
            <a:ext uri="{FF2B5EF4-FFF2-40B4-BE49-F238E27FC236}">
              <a16:creationId xmlns:a16="http://schemas.microsoft.com/office/drawing/2014/main" id="{5962F5EE-6972-4368-AC34-9ECA8F31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355" name="srtImg" descr="https://www.explore.ms/images/sort_blank.gif">
          <a:extLst>
            <a:ext uri="{FF2B5EF4-FFF2-40B4-BE49-F238E27FC236}">
              <a16:creationId xmlns:a16="http://schemas.microsoft.com/office/drawing/2014/main" id="{1B6C5D30-C53F-416D-8B23-B909D025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356" name="srtImg" descr="https://www.explore.ms/images/sort_blank.gif">
          <a:extLst>
            <a:ext uri="{FF2B5EF4-FFF2-40B4-BE49-F238E27FC236}">
              <a16:creationId xmlns:a16="http://schemas.microsoft.com/office/drawing/2014/main" id="{F0D44631-4F23-4E7D-9C46-D3408D3E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357" name="srtImg" descr="https://www.explore.ms/images/sort_blank.gif">
          <a:extLst>
            <a:ext uri="{FF2B5EF4-FFF2-40B4-BE49-F238E27FC236}">
              <a16:creationId xmlns:a16="http://schemas.microsoft.com/office/drawing/2014/main" id="{24E64AC0-7502-4EFE-BC7A-A586A76E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358" name="srtImg" descr="https://www.explore.ms/images/sort_blank.gif">
          <a:extLst>
            <a:ext uri="{FF2B5EF4-FFF2-40B4-BE49-F238E27FC236}">
              <a16:creationId xmlns:a16="http://schemas.microsoft.com/office/drawing/2014/main" id="{887463F7-3736-4091-9A98-BC5C23DE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359" name="srtImg" descr="https://www.explore.ms/images/sort_blank.gif">
          <a:extLst>
            <a:ext uri="{FF2B5EF4-FFF2-40B4-BE49-F238E27FC236}">
              <a16:creationId xmlns:a16="http://schemas.microsoft.com/office/drawing/2014/main" id="{5C3B6BAC-7058-478C-B40E-ABBC433D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360" name="srtImg" descr="https://www.explore.ms/images/sort_blank.gif">
          <a:extLst>
            <a:ext uri="{FF2B5EF4-FFF2-40B4-BE49-F238E27FC236}">
              <a16:creationId xmlns:a16="http://schemas.microsoft.com/office/drawing/2014/main" id="{C1EC068C-B598-41F6-85F3-6D66C523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361" name="srtImg" descr="https://www.explore.ms/images/sort_blank.gif">
          <a:extLst>
            <a:ext uri="{FF2B5EF4-FFF2-40B4-BE49-F238E27FC236}">
              <a16:creationId xmlns:a16="http://schemas.microsoft.com/office/drawing/2014/main" id="{203D8714-9A17-4A41-B5A1-3D61A0E7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362" name="srtImg" descr="https://www.explore.ms/images/sort_blank.gif">
          <a:extLst>
            <a:ext uri="{FF2B5EF4-FFF2-40B4-BE49-F238E27FC236}">
              <a16:creationId xmlns:a16="http://schemas.microsoft.com/office/drawing/2014/main" id="{D3FBCC40-C635-4201-9C1D-7CFD6632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363" name="srtImg" descr="https://www.explore.ms/images/sort_blank.gif">
          <a:extLst>
            <a:ext uri="{FF2B5EF4-FFF2-40B4-BE49-F238E27FC236}">
              <a16:creationId xmlns:a16="http://schemas.microsoft.com/office/drawing/2014/main" id="{478BD009-C018-4E57-ACEC-08303E5D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364" name="srtImg" descr="https://www.explore.ms/images/sort_blank.gif">
          <a:extLst>
            <a:ext uri="{FF2B5EF4-FFF2-40B4-BE49-F238E27FC236}">
              <a16:creationId xmlns:a16="http://schemas.microsoft.com/office/drawing/2014/main" id="{1F6FFC64-231B-4944-AD4B-A237447F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365" name="srtImg" descr="https://www.explore.ms/images/sort_blank.gif">
          <a:extLst>
            <a:ext uri="{FF2B5EF4-FFF2-40B4-BE49-F238E27FC236}">
              <a16:creationId xmlns:a16="http://schemas.microsoft.com/office/drawing/2014/main" id="{D300E141-E8BC-4DB2-9474-A3B508E2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66" name="srtImg" descr="https://www.explore.ms/images/sort_blank.gif">
          <a:extLst>
            <a:ext uri="{FF2B5EF4-FFF2-40B4-BE49-F238E27FC236}">
              <a16:creationId xmlns:a16="http://schemas.microsoft.com/office/drawing/2014/main" id="{D367C695-3D25-46F3-93C9-42D73904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7" name="srtImg" descr="https://www.explore.ms/images/sort_blank.gif">
          <a:extLst>
            <a:ext uri="{FF2B5EF4-FFF2-40B4-BE49-F238E27FC236}">
              <a16:creationId xmlns:a16="http://schemas.microsoft.com/office/drawing/2014/main" id="{1550D0C7-EB22-495A-9DA9-D16715E4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8" name="srtImg" descr="https://www.explore.ms/images/sort_blank.gif">
          <a:extLst>
            <a:ext uri="{FF2B5EF4-FFF2-40B4-BE49-F238E27FC236}">
              <a16:creationId xmlns:a16="http://schemas.microsoft.com/office/drawing/2014/main" id="{50A92866-B953-4961-BAE7-6291766D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9" name="srtImg" descr="https://www.explore.ms/images/sort_blank.gif">
          <a:extLst>
            <a:ext uri="{FF2B5EF4-FFF2-40B4-BE49-F238E27FC236}">
              <a16:creationId xmlns:a16="http://schemas.microsoft.com/office/drawing/2014/main" id="{B3547760-0586-4E19-BB8B-B277DD39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70" name="srtImg" descr="https://www.explore.ms/images/sort_blank.gif">
          <a:extLst>
            <a:ext uri="{FF2B5EF4-FFF2-40B4-BE49-F238E27FC236}">
              <a16:creationId xmlns:a16="http://schemas.microsoft.com/office/drawing/2014/main" id="{6BBB44E8-37AC-423B-85FB-FD4BF564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71" name="srtImg" descr="https://www.explore.ms/images/sort_blank.gif">
          <a:extLst>
            <a:ext uri="{FF2B5EF4-FFF2-40B4-BE49-F238E27FC236}">
              <a16:creationId xmlns:a16="http://schemas.microsoft.com/office/drawing/2014/main" id="{13859CD0-A416-45F2-9018-CA39A4EA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72" name="srtImg" descr="https://www.explore.ms/images/sort_blank.gif">
          <a:extLst>
            <a:ext uri="{FF2B5EF4-FFF2-40B4-BE49-F238E27FC236}">
              <a16:creationId xmlns:a16="http://schemas.microsoft.com/office/drawing/2014/main" id="{E83121FF-7F26-4765-83EB-543E6629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3" name="srtImg" descr="https://www.explore.ms/images/sort_blank.gif">
          <a:extLst>
            <a:ext uri="{FF2B5EF4-FFF2-40B4-BE49-F238E27FC236}">
              <a16:creationId xmlns:a16="http://schemas.microsoft.com/office/drawing/2014/main" id="{01A7625B-43B7-426C-9998-F46DF1B1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4" name="srtImg" descr="https://www.explore.ms/images/sort_blank.gif">
          <a:extLst>
            <a:ext uri="{FF2B5EF4-FFF2-40B4-BE49-F238E27FC236}">
              <a16:creationId xmlns:a16="http://schemas.microsoft.com/office/drawing/2014/main" id="{7C626F06-BBB3-4504-AAAF-F5B1D4A5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5" name="srtImg" descr="https://www.explore.ms/images/sort_blank.gif">
          <a:extLst>
            <a:ext uri="{FF2B5EF4-FFF2-40B4-BE49-F238E27FC236}">
              <a16:creationId xmlns:a16="http://schemas.microsoft.com/office/drawing/2014/main" id="{AD54FC5C-5693-4ECE-8417-ABA2E8B2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76" name="srtImg" descr="https://www.explore.ms/images/sort_blank.gif">
          <a:extLst>
            <a:ext uri="{FF2B5EF4-FFF2-40B4-BE49-F238E27FC236}">
              <a16:creationId xmlns:a16="http://schemas.microsoft.com/office/drawing/2014/main" id="{1902977B-E16A-4353-99C8-AE72E8B2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77" name="srtImg" descr="https://www.explore.ms/images/sort_blank.gif">
          <a:extLst>
            <a:ext uri="{FF2B5EF4-FFF2-40B4-BE49-F238E27FC236}">
              <a16:creationId xmlns:a16="http://schemas.microsoft.com/office/drawing/2014/main" id="{62D93703-A53B-4A15-B187-C133391C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78" name="srtImg" descr="https://www.explore.ms/images/sort_blank.gif">
          <a:extLst>
            <a:ext uri="{FF2B5EF4-FFF2-40B4-BE49-F238E27FC236}">
              <a16:creationId xmlns:a16="http://schemas.microsoft.com/office/drawing/2014/main" id="{2F073BA0-DF44-4665-8C4B-00C51FA4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79" name="srtImg" descr="https://www.explore.ms/images/sort_blank.gif">
          <a:extLst>
            <a:ext uri="{FF2B5EF4-FFF2-40B4-BE49-F238E27FC236}">
              <a16:creationId xmlns:a16="http://schemas.microsoft.com/office/drawing/2014/main" id="{FCC3CC73-0C3D-47B2-B674-60F3AD28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80" name="srtImg" descr="https://www.explore.ms/images/sort_blank.gif">
          <a:extLst>
            <a:ext uri="{FF2B5EF4-FFF2-40B4-BE49-F238E27FC236}">
              <a16:creationId xmlns:a16="http://schemas.microsoft.com/office/drawing/2014/main" id="{870043E8-FABC-40CF-912E-E82CC33B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81" name="srtImg" descr="https://www.explore.ms/images/sort_blank.gif">
          <a:extLst>
            <a:ext uri="{FF2B5EF4-FFF2-40B4-BE49-F238E27FC236}">
              <a16:creationId xmlns:a16="http://schemas.microsoft.com/office/drawing/2014/main" id="{2C683869-8DE4-4403-9A26-1E56D7DB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82" name="srtImg" descr="https://www.explore.ms/images/sort_blank.gif">
          <a:extLst>
            <a:ext uri="{FF2B5EF4-FFF2-40B4-BE49-F238E27FC236}">
              <a16:creationId xmlns:a16="http://schemas.microsoft.com/office/drawing/2014/main" id="{4E6015EA-FB74-44BD-B82D-2903673B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383" name="srtImg" descr="https://www.explore.ms/images/sort_blank.gif">
          <a:extLst>
            <a:ext uri="{FF2B5EF4-FFF2-40B4-BE49-F238E27FC236}">
              <a16:creationId xmlns:a16="http://schemas.microsoft.com/office/drawing/2014/main" id="{F50E8133-0421-439D-B265-DD006230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84" name="srtImg" descr="https://www.explore.ms/images/sort_blank.gif">
          <a:extLst>
            <a:ext uri="{FF2B5EF4-FFF2-40B4-BE49-F238E27FC236}">
              <a16:creationId xmlns:a16="http://schemas.microsoft.com/office/drawing/2014/main" id="{D7FC1270-45C7-4D90-90EF-C78518AB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5" name="srtImg" descr="https://www.explore.ms/images/sort_blank.gif">
          <a:extLst>
            <a:ext uri="{FF2B5EF4-FFF2-40B4-BE49-F238E27FC236}">
              <a16:creationId xmlns:a16="http://schemas.microsoft.com/office/drawing/2014/main" id="{950B1F12-6944-4434-82EF-5C2CBF10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6" name="srtImg" descr="https://www.explore.ms/images/sort_blank.gif">
          <a:extLst>
            <a:ext uri="{FF2B5EF4-FFF2-40B4-BE49-F238E27FC236}">
              <a16:creationId xmlns:a16="http://schemas.microsoft.com/office/drawing/2014/main" id="{1461756A-FB4F-4F87-8F06-6BEC586B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7" name="srtImg" descr="https://www.explore.ms/images/sort_blank.gif">
          <a:extLst>
            <a:ext uri="{FF2B5EF4-FFF2-40B4-BE49-F238E27FC236}">
              <a16:creationId xmlns:a16="http://schemas.microsoft.com/office/drawing/2014/main" id="{6A8EAF8C-6542-4E30-AF3A-90E5C0FF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88" name="srtImg" descr="https://www.explore.ms/images/sort_blank.gif">
          <a:extLst>
            <a:ext uri="{FF2B5EF4-FFF2-40B4-BE49-F238E27FC236}">
              <a16:creationId xmlns:a16="http://schemas.microsoft.com/office/drawing/2014/main" id="{ECBD2D3C-E4C9-455C-B358-DB7190B4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89" name="srtImg" descr="https://www.explore.ms/images/sort_blank.gif">
          <a:extLst>
            <a:ext uri="{FF2B5EF4-FFF2-40B4-BE49-F238E27FC236}">
              <a16:creationId xmlns:a16="http://schemas.microsoft.com/office/drawing/2014/main" id="{DB006FA8-7B6A-4AD4-AD92-F697D1DB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90" name="srtImg" descr="https://www.explore.ms/images/sort_blank.gif">
          <a:extLst>
            <a:ext uri="{FF2B5EF4-FFF2-40B4-BE49-F238E27FC236}">
              <a16:creationId xmlns:a16="http://schemas.microsoft.com/office/drawing/2014/main" id="{3CCFC2AF-19C5-4685-BE05-C17E148B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1" name="srtImg" descr="https://www.explore.ms/images/sort_blank.gif">
          <a:extLst>
            <a:ext uri="{FF2B5EF4-FFF2-40B4-BE49-F238E27FC236}">
              <a16:creationId xmlns:a16="http://schemas.microsoft.com/office/drawing/2014/main" id="{EC59A1C8-D078-4EAC-B95C-BAF483EE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2" name="srtImg" descr="https://www.explore.ms/images/sort_blank.gif">
          <a:extLst>
            <a:ext uri="{FF2B5EF4-FFF2-40B4-BE49-F238E27FC236}">
              <a16:creationId xmlns:a16="http://schemas.microsoft.com/office/drawing/2014/main" id="{CF64C11D-2F9F-423B-A106-B8E92C09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3" name="srtImg" descr="https://www.explore.ms/images/sort_blank.gif">
          <a:extLst>
            <a:ext uri="{FF2B5EF4-FFF2-40B4-BE49-F238E27FC236}">
              <a16:creationId xmlns:a16="http://schemas.microsoft.com/office/drawing/2014/main" id="{E06BCB66-0083-45ED-BC89-1BC7E225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94" name="srtImg" descr="https://www.explore.ms/images/sort_blank.gif">
          <a:extLst>
            <a:ext uri="{FF2B5EF4-FFF2-40B4-BE49-F238E27FC236}">
              <a16:creationId xmlns:a16="http://schemas.microsoft.com/office/drawing/2014/main" id="{70B312B5-9964-4E93-BA2B-9467BAEF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95" name="srtImg" descr="https://www.explore.ms/images/sort_blank.gif">
          <a:extLst>
            <a:ext uri="{FF2B5EF4-FFF2-40B4-BE49-F238E27FC236}">
              <a16:creationId xmlns:a16="http://schemas.microsoft.com/office/drawing/2014/main" id="{5E645561-01E8-4F6A-A055-3746A68E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96" name="srtImg" descr="https://www.explore.ms/images/sort_blank.gif">
          <a:extLst>
            <a:ext uri="{FF2B5EF4-FFF2-40B4-BE49-F238E27FC236}">
              <a16:creationId xmlns:a16="http://schemas.microsoft.com/office/drawing/2014/main" id="{855ED3B0-1E6C-4F38-9F0C-2FC241F5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97" name="srtImg" descr="https://www.explore.ms/images/sort_blank.gif">
          <a:extLst>
            <a:ext uri="{FF2B5EF4-FFF2-40B4-BE49-F238E27FC236}">
              <a16:creationId xmlns:a16="http://schemas.microsoft.com/office/drawing/2014/main" id="{135BDCC6-A9FA-42F1-B554-ED6C1E2B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98" name="srtImg" descr="https://www.explore.ms/images/sort_blank.gif">
          <a:extLst>
            <a:ext uri="{FF2B5EF4-FFF2-40B4-BE49-F238E27FC236}">
              <a16:creationId xmlns:a16="http://schemas.microsoft.com/office/drawing/2014/main" id="{DE130489-989C-4664-892E-CFC5DA76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399" name="srtImg" descr="https://www.explore.ms/images/sort_blank.gif">
          <a:extLst>
            <a:ext uri="{FF2B5EF4-FFF2-40B4-BE49-F238E27FC236}">
              <a16:creationId xmlns:a16="http://schemas.microsoft.com/office/drawing/2014/main" id="{9E0911F3-E577-4CE4-95BE-700D963B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00" name="srtImg" descr="https://www.explore.ms/images/sort_blank.gif">
          <a:extLst>
            <a:ext uri="{FF2B5EF4-FFF2-40B4-BE49-F238E27FC236}">
              <a16:creationId xmlns:a16="http://schemas.microsoft.com/office/drawing/2014/main" id="{EE663DC4-764C-44D2-A62D-DFB15C2A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01" name="srtImg" descr="https://www.explore.ms/images/sort_blank.gif">
          <a:extLst>
            <a:ext uri="{FF2B5EF4-FFF2-40B4-BE49-F238E27FC236}">
              <a16:creationId xmlns:a16="http://schemas.microsoft.com/office/drawing/2014/main" id="{F98EFAC9-CACB-436A-AF6A-1F306F4F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02" name="srtImg" descr="https://www.explore.ms/images/sort_blank.gif">
          <a:extLst>
            <a:ext uri="{FF2B5EF4-FFF2-40B4-BE49-F238E27FC236}">
              <a16:creationId xmlns:a16="http://schemas.microsoft.com/office/drawing/2014/main" id="{B2F3D405-7E2D-47D0-BB35-9D2A49E3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03" name="srtImg" descr="https://www.explore.ms/images/sort_blank.gif">
          <a:extLst>
            <a:ext uri="{FF2B5EF4-FFF2-40B4-BE49-F238E27FC236}">
              <a16:creationId xmlns:a16="http://schemas.microsoft.com/office/drawing/2014/main" id="{1DE1E3F7-0897-4187-B39C-1EE9AC18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9525" cy="9525"/>
    <xdr:pic>
      <xdr:nvPicPr>
        <xdr:cNvPr id="404" name="srtImg" descr="https://www.explore.ms/images/sort_blank.gif">
          <a:extLst>
            <a:ext uri="{FF2B5EF4-FFF2-40B4-BE49-F238E27FC236}">
              <a16:creationId xmlns:a16="http://schemas.microsoft.com/office/drawing/2014/main" id="{15DFFF7A-B888-4CDD-8FB9-3C853DDB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9525" cy="9525"/>
    <xdr:pic>
      <xdr:nvPicPr>
        <xdr:cNvPr id="405" name="srtImg" descr="https://www.explore.ms/images/sort_blank.gif">
          <a:extLst>
            <a:ext uri="{FF2B5EF4-FFF2-40B4-BE49-F238E27FC236}">
              <a16:creationId xmlns:a16="http://schemas.microsoft.com/office/drawing/2014/main" id="{13F32AF0-755F-435F-98FA-A155E4BD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06" name="srtImg" descr="https://www.explore.ms/images/sort_blank.gif">
          <a:extLst>
            <a:ext uri="{FF2B5EF4-FFF2-40B4-BE49-F238E27FC236}">
              <a16:creationId xmlns:a16="http://schemas.microsoft.com/office/drawing/2014/main" id="{E3932E01-2BCB-4144-8350-50A5B929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07" name="srtImg" descr="https://www.explore.ms/images/sort_blank.gif">
          <a:extLst>
            <a:ext uri="{FF2B5EF4-FFF2-40B4-BE49-F238E27FC236}">
              <a16:creationId xmlns:a16="http://schemas.microsoft.com/office/drawing/2014/main" id="{7DFA6928-0C44-4A23-8FC6-F47039A3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08" name="srtImg" descr="https://www.explore.ms/images/sort_blank.gif">
          <a:extLst>
            <a:ext uri="{FF2B5EF4-FFF2-40B4-BE49-F238E27FC236}">
              <a16:creationId xmlns:a16="http://schemas.microsoft.com/office/drawing/2014/main" id="{B5D46F22-DD55-4583-884E-07769E28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09" name="srtImg" descr="https://www.explore.ms/images/sort_blank.gif">
          <a:extLst>
            <a:ext uri="{FF2B5EF4-FFF2-40B4-BE49-F238E27FC236}">
              <a16:creationId xmlns:a16="http://schemas.microsoft.com/office/drawing/2014/main" id="{D66B2919-4257-424D-87EE-0B8FAAE3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410" name="srtImg" descr="https://www.explore.ms/images/sort_blank.gif">
          <a:extLst>
            <a:ext uri="{FF2B5EF4-FFF2-40B4-BE49-F238E27FC236}">
              <a16:creationId xmlns:a16="http://schemas.microsoft.com/office/drawing/2014/main" id="{26EFDB12-6D99-49CC-83C5-09530D70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411" name="srtImg" descr="https://www.explore.ms/images/sort_blank.gif">
          <a:extLst>
            <a:ext uri="{FF2B5EF4-FFF2-40B4-BE49-F238E27FC236}">
              <a16:creationId xmlns:a16="http://schemas.microsoft.com/office/drawing/2014/main" id="{FD95FFA8-80BF-4E72-A0FB-11B871FA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412" name="srtImg" descr="https://www.explore.ms/images/sort_blank.gif">
          <a:extLst>
            <a:ext uri="{FF2B5EF4-FFF2-40B4-BE49-F238E27FC236}">
              <a16:creationId xmlns:a16="http://schemas.microsoft.com/office/drawing/2014/main" id="{279A0CDA-4064-4E76-80AC-A69E6D2E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413" name="srtImg" descr="https://www.explore.ms/images/sort_blank.gif">
          <a:extLst>
            <a:ext uri="{FF2B5EF4-FFF2-40B4-BE49-F238E27FC236}">
              <a16:creationId xmlns:a16="http://schemas.microsoft.com/office/drawing/2014/main" id="{81440304-9174-4036-972A-308688C3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14" name="srtImg" descr="https://www.explore.ms/images/sort_blank.gif">
          <a:extLst>
            <a:ext uri="{FF2B5EF4-FFF2-40B4-BE49-F238E27FC236}">
              <a16:creationId xmlns:a16="http://schemas.microsoft.com/office/drawing/2014/main" id="{3D293FCD-F22A-4EAC-9C1C-0200A1D6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5" name="srtImg" descr="https://www.explore.ms/images/sort_blank.gif">
          <a:extLst>
            <a:ext uri="{FF2B5EF4-FFF2-40B4-BE49-F238E27FC236}">
              <a16:creationId xmlns:a16="http://schemas.microsoft.com/office/drawing/2014/main" id="{596BFE29-3800-418D-85B6-64C0B0F9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6" name="srtImg" descr="https://www.explore.ms/images/sort_blank.gif">
          <a:extLst>
            <a:ext uri="{FF2B5EF4-FFF2-40B4-BE49-F238E27FC236}">
              <a16:creationId xmlns:a16="http://schemas.microsoft.com/office/drawing/2014/main" id="{AE179EDD-0670-4570-A943-56C934FB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7" name="srtImg" descr="https://www.explore.ms/images/sort_blank.gif">
          <a:extLst>
            <a:ext uri="{FF2B5EF4-FFF2-40B4-BE49-F238E27FC236}">
              <a16:creationId xmlns:a16="http://schemas.microsoft.com/office/drawing/2014/main" id="{7449713E-31D3-47C6-9DD7-54D7773B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18" name="srtImg" descr="https://www.explore.ms/images/sort_blank.gif">
          <a:extLst>
            <a:ext uri="{FF2B5EF4-FFF2-40B4-BE49-F238E27FC236}">
              <a16:creationId xmlns:a16="http://schemas.microsoft.com/office/drawing/2014/main" id="{F336566B-1FDF-4056-B3A3-DF6DED2A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19" name="srtImg" descr="https://www.explore.ms/images/sort_blank.gif">
          <a:extLst>
            <a:ext uri="{FF2B5EF4-FFF2-40B4-BE49-F238E27FC236}">
              <a16:creationId xmlns:a16="http://schemas.microsoft.com/office/drawing/2014/main" id="{64C8C96E-0A0D-4ABC-87C7-6D945EC0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20" name="srtImg" descr="https://www.explore.ms/images/sort_blank.gif">
          <a:extLst>
            <a:ext uri="{FF2B5EF4-FFF2-40B4-BE49-F238E27FC236}">
              <a16:creationId xmlns:a16="http://schemas.microsoft.com/office/drawing/2014/main" id="{B5B4B4C8-1508-4349-A88F-257D5388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21" name="srtImg" descr="https://www.explore.ms/images/sort_blank.gif">
          <a:extLst>
            <a:ext uri="{FF2B5EF4-FFF2-40B4-BE49-F238E27FC236}">
              <a16:creationId xmlns:a16="http://schemas.microsoft.com/office/drawing/2014/main" id="{3A5EFD63-435B-48F7-88C6-18D72D5A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22" name="srtImg" descr="https://www.explore.ms/images/sort_blank.gif">
          <a:extLst>
            <a:ext uri="{FF2B5EF4-FFF2-40B4-BE49-F238E27FC236}">
              <a16:creationId xmlns:a16="http://schemas.microsoft.com/office/drawing/2014/main" id="{F5287AF2-0F07-4715-A89E-EDE33658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23" name="srtImg" descr="https://www.explore.ms/images/sort_blank.gif">
          <a:extLst>
            <a:ext uri="{FF2B5EF4-FFF2-40B4-BE49-F238E27FC236}">
              <a16:creationId xmlns:a16="http://schemas.microsoft.com/office/drawing/2014/main" id="{5676F1AC-DA39-4569-84D3-293B66B3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24" name="srtImg" descr="https://www.explore.ms/images/sort_blank.gif">
          <a:extLst>
            <a:ext uri="{FF2B5EF4-FFF2-40B4-BE49-F238E27FC236}">
              <a16:creationId xmlns:a16="http://schemas.microsoft.com/office/drawing/2014/main" id="{254FE890-12B5-4DF2-A204-4117EAC4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25" name="srtImg" descr="https://www.explore.ms/images/sort_blank.gif">
          <a:extLst>
            <a:ext uri="{FF2B5EF4-FFF2-40B4-BE49-F238E27FC236}">
              <a16:creationId xmlns:a16="http://schemas.microsoft.com/office/drawing/2014/main" id="{593B92AC-E96A-4C4F-9108-8DBCFCB1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426" name="srtImg" descr="https://www.explore.ms/images/sort_blank.gif">
          <a:extLst>
            <a:ext uri="{FF2B5EF4-FFF2-40B4-BE49-F238E27FC236}">
              <a16:creationId xmlns:a16="http://schemas.microsoft.com/office/drawing/2014/main" id="{A0B2C7E5-51D1-45A9-B5FB-7D1BD469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427" name="srtImg" descr="https://www.explore.ms/images/sort_blank.gif">
          <a:extLst>
            <a:ext uri="{FF2B5EF4-FFF2-40B4-BE49-F238E27FC236}">
              <a16:creationId xmlns:a16="http://schemas.microsoft.com/office/drawing/2014/main" id="{0BE813E3-7C65-4A2D-98BC-88F49D56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428" name="srtImg" descr="https://www.explore.ms/images/sort_blank.gif">
          <a:extLst>
            <a:ext uri="{FF2B5EF4-FFF2-40B4-BE49-F238E27FC236}">
              <a16:creationId xmlns:a16="http://schemas.microsoft.com/office/drawing/2014/main" id="{2DFC9284-7FF5-4F12-8E8C-5E56C9B8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429" name="srtImg" descr="https://www.explore.ms/images/sort_blank.gif">
          <a:extLst>
            <a:ext uri="{FF2B5EF4-FFF2-40B4-BE49-F238E27FC236}">
              <a16:creationId xmlns:a16="http://schemas.microsoft.com/office/drawing/2014/main" id="{67BA9ACD-1ACA-4674-B7D6-4966860C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430" name="srtImg" descr="https://www.explore.ms/images/sort_blank.gif">
          <a:extLst>
            <a:ext uri="{FF2B5EF4-FFF2-40B4-BE49-F238E27FC236}">
              <a16:creationId xmlns:a16="http://schemas.microsoft.com/office/drawing/2014/main" id="{BE8B1290-DB6E-4A28-B0F1-0B26567E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9525" cy="9525"/>
    <xdr:pic>
      <xdr:nvPicPr>
        <xdr:cNvPr id="431" name="srtImg" descr="https://www.explore.ms/images/sort_blank.gif">
          <a:extLst>
            <a:ext uri="{FF2B5EF4-FFF2-40B4-BE49-F238E27FC236}">
              <a16:creationId xmlns:a16="http://schemas.microsoft.com/office/drawing/2014/main" id="{B791F288-C19C-45D3-B964-C45D73AC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32" name="srtImg" descr="https://www.explore.ms/images/sort_blank.gif">
          <a:extLst>
            <a:ext uri="{FF2B5EF4-FFF2-40B4-BE49-F238E27FC236}">
              <a16:creationId xmlns:a16="http://schemas.microsoft.com/office/drawing/2014/main" id="{8EF908F8-1833-4A9E-BCFE-75B17CEE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3" name="srtImg" descr="https://www.explore.ms/images/sort_blank.gif">
          <a:extLst>
            <a:ext uri="{FF2B5EF4-FFF2-40B4-BE49-F238E27FC236}">
              <a16:creationId xmlns:a16="http://schemas.microsoft.com/office/drawing/2014/main" id="{EAD2DBD7-B541-47FA-958E-C5442519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4" name="srtImg" descr="https://www.explore.ms/images/sort_blank.gif">
          <a:extLst>
            <a:ext uri="{FF2B5EF4-FFF2-40B4-BE49-F238E27FC236}">
              <a16:creationId xmlns:a16="http://schemas.microsoft.com/office/drawing/2014/main" id="{5D36B6C4-B4AE-4039-A690-E6D27A37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5" name="srtImg" descr="https://www.explore.ms/images/sort_blank.gif">
          <a:extLst>
            <a:ext uri="{FF2B5EF4-FFF2-40B4-BE49-F238E27FC236}">
              <a16:creationId xmlns:a16="http://schemas.microsoft.com/office/drawing/2014/main" id="{31EC3236-2725-4B1E-869A-5D2E5064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36" name="srtImg" descr="https://www.explore.ms/images/sort_blank.gif">
          <a:extLst>
            <a:ext uri="{FF2B5EF4-FFF2-40B4-BE49-F238E27FC236}">
              <a16:creationId xmlns:a16="http://schemas.microsoft.com/office/drawing/2014/main" id="{53B64A73-3981-4E5B-A197-FF16D245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37" name="srtImg" descr="https://www.explore.ms/images/sort_blank.gif">
          <a:extLst>
            <a:ext uri="{FF2B5EF4-FFF2-40B4-BE49-F238E27FC236}">
              <a16:creationId xmlns:a16="http://schemas.microsoft.com/office/drawing/2014/main" id="{95565DC1-8092-402D-89B1-0804572A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38" name="srtImg" descr="https://www.explore.ms/images/sort_blank.gif">
          <a:extLst>
            <a:ext uri="{FF2B5EF4-FFF2-40B4-BE49-F238E27FC236}">
              <a16:creationId xmlns:a16="http://schemas.microsoft.com/office/drawing/2014/main" id="{5FCF05B3-A2C3-40BF-883B-7A4ADD33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9" name="srtImg" descr="https://www.explore.ms/images/sort_blank.gif">
          <a:extLst>
            <a:ext uri="{FF2B5EF4-FFF2-40B4-BE49-F238E27FC236}">
              <a16:creationId xmlns:a16="http://schemas.microsoft.com/office/drawing/2014/main" id="{3D81D911-D0D2-4AAE-8259-0F3AF04F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40" name="srtImg" descr="https://www.explore.ms/images/sort_blank.gif">
          <a:extLst>
            <a:ext uri="{FF2B5EF4-FFF2-40B4-BE49-F238E27FC236}">
              <a16:creationId xmlns:a16="http://schemas.microsoft.com/office/drawing/2014/main" id="{EB13AC3C-20C8-489D-B3DA-AC5B5F95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41" name="srtImg" descr="https://www.explore.ms/images/sort_blank.gif">
          <a:extLst>
            <a:ext uri="{FF2B5EF4-FFF2-40B4-BE49-F238E27FC236}">
              <a16:creationId xmlns:a16="http://schemas.microsoft.com/office/drawing/2014/main" id="{5E84BABE-C692-4339-9E35-975B534B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42" name="srtImg" descr="https://www.explore.ms/images/sort_blank.gif">
          <a:extLst>
            <a:ext uri="{FF2B5EF4-FFF2-40B4-BE49-F238E27FC236}">
              <a16:creationId xmlns:a16="http://schemas.microsoft.com/office/drawing/2014/main" id="{5B9AB4ED-C618-4A2C-AB71-593DF9FF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43" name="srtImg" descr="https://www.explore.ms/images/sort_blank.gif">
          <a:extLst>
            <a:ext uri="{FF2B5EF4-FFF2-40B4-BE49-F238E27FC236}">
              <a16:creationId xmlns:a16="http://schemas.microsoft.com/office/drawing/2014/main" id="{ED1061A3-549A-4B30-B70F-8918B13B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44" name="srtImg" descr="https://www.explore.ms/images/sort_blank.gif">
          <a:extLst>
            <a:ext uri="{FF2B5EF4-FFF2-40B4-BE49-F238E27FC236}">
              <a16:creationId xmlns:a16="http://schemas.microsoft.com/office/drawing/2014/main" id="{127FEEBE-AA76-436C-8F48-8043E5BA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45" name="srtImg" descr="https://www.explore.ms/images/sort_blank.gif">
          <a:extLst>
            <a:ext uri="{FF2B5EF4-FFF2-40B4-BE49-F238E27FC236}">
              <a16:creationId xmlns:a16="http://schemas.microsoft.com/office/drawing/2014/main" id="{40D5B312-C3AB-4C55-9452-325F24B7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46" name="srtImg" descr="https://www.explore.ms/images/sort_blank.gif">
          <a:extLst>
            <a:ext uri="{FF2B5EF4-FFF2-40B4-BE49-F238E27FC236}">
              <a16:creationId xmlns:a16="http://schemas.microsoft.com/office/drawing/2014/main" id="{C2B13636-250F-4057-9910-A09D5A12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47" name="srtImg" descr="https://www.explore.ms/images/sort_blank.gif">
          <a:extLst>
            <a:ext uri="{FF2B5EF4-FFF2-40B4-BE49-F238E27FC236}">
              <a16:creationId xmlns:a16="http://schemas.microsoft.com/office/drawing/2014/main" id="{1265EB94-B823-4DE0-A0FE-B5ABB9D5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48" name="srtImg" descr="https://www.explore.ms/images/sort_blank.gif">
          <a:extLst>
            <a:ext uri="{FF2B5EF4-FFF2-40B4-BE49-F238E27FC236}">
              <a16:creationId xmlns:a16="http://schemas.microsoft.com/office/drawing/2014/main" id="{D7825CAC-E248-423F-905F-E2155811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49" name="srtImg" descr="https://www.explore.ms/images/sort_blank.gif">
          <a:extLst>
            <a:ext uri="{FF2B5EF4-FFF2-40B4-BE49-F238E27FC236}">
              <a16:creationId xmlns:a16="http://schemas.microsoft.com/office/drawing/2014/main" id="{531FA9DB-768B-4A6A-94F1-7A51E22C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50" name="srtImg" descr="https://www.explore.ms/images/sort_blank.gif">
          <a:extLst>
            <a:ext uri="{FF2B5EF4-FFF2-40B4-BE49-F238E27FC236}">
              <a16:creationId xmlns:a16="http://schemas.microsoft.com/office/drawing/2014/main" id="{29147773-A684-49F1-8A1A-28E75D3B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451" name="srtImg" descr="https://www.explore.ms/images/sort_blank.gif">
          <a:extLst>
            <a:ext uri="{FF2B5EF4-FFF2-40B4-BE49-F238E27FC236}">
              <a16:creationId xmlns:a16="http://schemas.microsoft.com/office/drawing/2014/main" id="{520F18E2-AF15-45CA-8BA7-A4B92C1F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9525" cy="9525"/>
    <xdr:pic>
      <xdr:nvPicPr>
        <xdr:cNvPr id="452" name="srtImg" descr="https://www.explore.ms/images/sort_blank.gif">
          <a:extLst>
            <a:ext uri="{FF2B5EF4-FFF2-40B4-BE49-F238E27FC236}">
              <a16:creationId xmlns:a16="http://schemas.microsoft.com/office/drawing/2014/main" id="{86519936-9239-430F-8E14-3F6273DC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9525" cy="9525"/>
    <xdr:pic>
      <xdr:nvPicPr>
        <xdr:cNvPr id="453" name="srtImg" descr="https://www.explore.ms/images/sort_blank.gif">
          <a:extLst>
            <a:ext uri="{FF2B5EF4-FFF2-40B4-BE49-F238E27FC236}">
              <a16:creationId xmlns:a16="http://schemas.microsoft.com/office/drawing/2014/main" id="{CC8D1944-7708-44AD-BFB4-4982DC1E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54" name="srtImg" descr="https://www.explore.ms/images/sort_blank.gif">
          <a:extLst>
            <a:ext uri="{FF2B5EF4-FFF2-40B4-BE49-F238E27FC236}">
              <a16:creationId xmlns:a16="http://schemas.microsoft.com/office/drawing/2014/main" id="{6325E74E-AA8A-49A4-8C98-D9C21819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55" name="srtImg" descr="https://www.explore.ms/images/sort_blank.gif">
          <a:extLst>
            <a:ext uri="{FF2B5EF4-FFF2-40B4-BE49-F238E27FC236}">
              <a16:creationId xmlns:a16="http://schemas.microsoft.com/office/drawing/2014/main" id="{151AA95D-F152-4066-B262-5E5ECDB4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56" name="srtImg" descr="https://www.explore.ms/images/sort_blank.gif">
          <a:extLst>
            <a:ext uri="{FF2B5EF4-FFF2-40B4-BE49-F238E27FC236}">
              <a16:creationId xmlns:a16="http://schemas.microsoft.com/office/drawing/2014/main" id="{83646997-B538-4920-B3F7-020360B4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57" name="srtImg" descr="https://www.explore.ms/images/sort_blank.gif">
          <a:extLst>
            <a:ext uri="{FF2B5EF4-FFF2-40B4-BE49-F238E27FC236}">
              <a16:creationId xmlns:a16="http://schemas.microsoft.com/office/drawing/2014/main" id="{E76EE206-352E-4226-BDA8-1B26CCDD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458" name="srtImg" descr="https://www.explore.ms/images/sort_blank.gif">
          <a:extLst>
            <a:ext uri="{FF2B5EF4-FFF2-40B4-BE49-F238E27FC236}">
              <a16:creationId xmlns:a16="http://schemas.microsoft.com/office/drawing/2014/main" id="{518FDAB7-AFCC-4164-8C9C-CABF21C2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459" name="srtImg" descr="https://www.explore.ms/images/sort_blank.gif">
          <a:extLst>
            <a:ext uri="{FF2B5EF4-FFF2-40B4-BE49-F238E27FC236}">
              <a16:creationId xmlns:a16="http://schemas.microsoft.com/office/drawing/2014/main" id="{B4E5DB44-748A-487C-95B0-6F708618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460" name="srtImg" descr="https://www.explore.ms/images/sort_blank.gif">
          <a:extLst>
            <a:ext uri="{FF2B5EF4-FFF2-40B4-BE49-F238E27FC236}">
              <a16:creationId xmlns:a16="http://schemas.microsoft.com/office/drawing/2014/main" id="{8C69B1D1-04B1-4E5B-AC26-4AA3FB1B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9525" cy="9525"/>
    <xdr:pic>
      <xdr:nvPicPr>
        <xdr:cNvPr id="461" name="srtImg" descr="https://www.explore.ms/images/sort_blank.gif">
          <a:extLst>
            <a:ext uri="{FF2B5EF4-FFF2-40B4-BE49-F238E27FC236}">
              <a16:creationId xmlns:a16="http://schemas.microsoft.com/office/drawing/2014/main" id="{FD73AA51-30B5-40E7-9C27-EB0506C7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462" name="srtImg" descr="https://www.explore.ms/images/sort_blank.gif">
          <a:extLst>
            <a:ext uri="{FF2B5EF4-FFF2-40B4-BE49-F238E27FC236}">
              <a16:creationId xmlns:a16="http://schemas.microsoft.com/office/drawing/2014/main" id="{D75EF444-6AEC-4111-8BDA-D29F9E5A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463" name="srtImg" descr="https://www.explore.ms/images/sort_blank.gif">
          <a:extLst>
            <a:ext uri="{FF2B5EF4-FFF2-40B4-BE49-F238E27FC236}">
              <a16:creationId xmlns:a16="http://schemas.microsoft.com/office/drawing/2014/main" id="{6DDA20F9-BDC9-459C-B2D6-E7C8F34E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64" name="srtImg" descr="https://www.explore.ms/images/sort_blank.gif">
          <a:extLst>
            <a:ext uri="{FF2B5EF4-FFF2-40B4-BE49-F238E27FC236}">
              <a16:creationId xmlns:a16="http://schemas.microsoft.com/office/drawing/2014/main" id="{EFCF99A3-AF57-438F-8F3D-5BBDCF2D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65" name="srtImg" descr="https://www.explore.ms/images/sort_blank.gif">
          <a:extLst>
            <a:ext uri="{FF2B5EF4-FFF2-40B4-BE49-F238E27FC236}">
              <a16:creationId xmlns:a16="http://schemas.microsoft.com/office/drawing/2014/main" id="{F83BA62C-80B4-4FB4-B4A1-DA0E3A47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66" name="srtImg" descr="https://www.explore.ms/images/sort_blank.gif">
          <a:extLst>
            <a:ext uri="{FF2B5EF4-FFF2-40B4-BE49-F238E27FC236}">
              <a16:creationId xmlns:a16="http://schemas.microsoft.com/office/drawing/2014/main" id="{08C4478E-D9EC-4CA4-8B3C-1E7724B2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67" name="srtImg" descr="https://www.explore.ms/images/sort_blank.gif">
          <a:extLst>
            <a:ext uri="{FF2B5EF4-FFF2-40B4-BE49-F238E27FC236}">
              <a16:creationId xmlns:a16="http://schemas.microsoft.com/office/drawing/2014/main" id="{6BA3CF49-D183-44E1-965C-686040DF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68" name="srtImg" descr="https://www.explore.ms/images/sort_blank.gif">
          <a:extLst>
            <a:ext uri="{FF2B5EF4-FFF2-40B4-BE49-F238E27FC236}">
              <a16:creationId xmlns:a16="http://schemas.microsoft.com/office/drawing/2014/main" id="{E6777EBC-3720-4D31-B63F-1CCE7E4F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69" name="srtImg" descr="https://www.explore.ms/images/sort_blank.gif">
          <a:extLst>
            <a:ext uri="{FF2B5EF4-FFF2-40B4-BE49-F238E27FC236}">
              <a16:creationId xmlns:a16="http://schemas.microsoft.com/office/drawing/2014/main" id="{F4A18DC8-2482-4530-B716-05984D32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0" name="srtImg" descr="https://www.explore.ms/images/sort_blank.gif">
          <a:extLst>
            <a:ext uri="{FF2B5EF4-FFF2-40B4-BE49-F238E27FC236}">
              <a16:creationId xmlns:a16="http://schemas.microsoft.com/office/drawing/2014/main" id="{B346E727-2BE0-48BF-AC2C-BAD2AB16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1" name="srtImg" descr="https://www.explore.ms/images/sort_blank.gif">
          <a:extLst>
            <a:ext uri="{FF2B5EF4-FFF2-40B4-BE49-F238E27FC236}">
              <a16:creationId xmlns:a16="http://schemas.microsoft.com/office/drawing/2014/main" id="{2D69E1D0-5C9A-476F-8077-49D9B7CA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2" name="srtImg" descr="https://www.explore.ms/images/sort_blank.gif">
          <a:extLst>
            <a:ext uri="{FF2B5EF4-FFF2-40B4-BE49-F238E27FC236}">
              <a16:creationId xmlns:a16="http://schemas.microsoft.com/office/drawing/2014/main" id="{793175B5-2563-474E-87B3-82183854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3" name="srtImg" descr="https://www.explore.ms/images/sort_blank.gif">
          <a:extLst>
            <a:ext uri="{FF2B5EF4-FFF2-40B4-BE49-F238E27FC236}">
              <a16:creationId xmlns:a16="http://schemas.microsoft.com/office/drawing/2014/main" id="{759CA41D-1E33-4DDE-9C48-C04B365D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4" name="srtImg" descr="https://www.explore.ms/images/sort_blank.gif">
          <a:extLst>
            <a:ext uri="{FF2B5EF4-FFF2-40B4-BE49-F238E27FC236}">
              <a16:creationId xmlns:a16="http://schemas.microsoft.com/office/drawing/2014/main" id="{3493305E-B776-4BC8-B544-40B4EBE8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5" name="srtImg" descr="https://www.explore.ms/images/sort_blank.gif">
          <a:extLst>
            <a:ext uri="{FF2B5EF4-FFF2-40B4-BE49-F238E27FC236}">
              <a16:creationId xmlns:a16="http://schemas.microsoft.com/office/drawing/2014/main" id="{F1C60BCD-46D3-4D33-AF33-BDB5929B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6" name="srtImg" descr="https://www.explore.ms/images/sort_blank.gif">
          <a:extLst>
            <a:ext uri="{FF2B5EF4-FFF2-40B4-BE49-F238E27FC236}">
              <a16:creationId xmlns:a16="http://schemas.microsoft.com/office/drawing/2014/main" id="{AF11E2D4-3F90-446B-9507-3D2893D0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7" name="srtImg" descr="https://www.explore.ms/images/sort_blank.gif">
          <a:extLst>
            <a:ext uri="{FF2B5EF4-FFF2-40B4-BE49-F238E27FC236}">
              <a16:creationId xmlns:a16="http://schemas.microsoft.com/office/drawing/2014/main" id="{5F6C05B4-AF82-4650-8A3C-58F44451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8" name="srtImg" descr="https://www.explore.ms/images/sort_blank.gif">
          <a:extLst>
            <a:ext uri="{FF2B5EF4-FFF2-40B4-BE49-F238E27FC236}">
              <a16:creationId xmlns:a16="http://schemas.microsoft.com/office/drawing/2014/main" id="{89E17B6D-336D-47A7-8A4E-1AC76389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79" name="srtImg" descr="https://www.explore.ms/images/sort_blank.gif">
          <a:extLst>
            <a:ext uri="{FF2B5EF4-FFF2-40B4-BE49-F238E27FC236}">
              <a16:creationId xmlns:a16="http://schemas.microsoft.com/office/drawing/2014/main" id="{D76AD4B8-E85C-42FF-81DC-6F7CF860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0" name="srtImg" descr="https://www.explore.ms/images/sort_blank.gif">
          <a:extLst>
            <a:ext uri="{FF2B5EF4-FFF2-40B4-BE49-F238E27FC236}">
              <a16:creationId xmlns:a16="http://schemas.microsoft.com/office/drawing/2014/main" id="{E8F7C23D-352C-4CA6-B39D-F7E539B9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1" name="srtImg" descr="https://www.explore.ms/images/sort_blank.gif">
          <a:extLst>
            <a:ext uri="{FF2B5EF4-FFF2-40B4-BE49-F238E27FC236}">
              <a16:creationId xmlns:a16="http://schemas.microsoft.com/office/drawing/2014/main" id="{C20ACA73-4472-45B5-B797-7FD3CCE5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2" name="srtImg" descr="https://www.explore.ms/images/sort_blank.gif">
          <a:extLst>
            <a:ext uri="{FF2B5EF4-FFF2-40B4-BE49-F238E27FC236}">
              <a16:creationId xmlns:a16="http://schemas.microsoft.com/office/drawing/2014/main" id="{138E7EC2-77F8-4CF8-A297-0F8D80C2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3" name="srtImg" descr="https://www.explore.ms/images/sort_blank.gif">
          <a:extLst>
            <a:ext uri="{FF2B5EF4-FFF2-40B4-BE49-F238E27FC236}">
              <a16:creationId xmlns:a16="http://schemas.microsoft.com/office/drawing/2014/main" id="{9ECEB964-079C-4FA5-95E5-47867E70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4" name="srtImg" descr="https://www.explore.ms/images/sort_blank.gif">
          <a:extLst>
            <a:ext uri="{FF2B5EF4-FFF2-40B4-BE49-F238E27FC236}">
              <a16:creationId xmlns:a16="http://schemas.microsoft.com/office/drawing/2014/main" id="{632CB2FE-2340-4034-85C7-4015666C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5" name="srtImg" descr="https://www.explore.ms/images/sort_blank.gif">
          <a:extLst>
            <a:ext uri="{FF2B5EF4-FFF2-40B4-BE49-F238E27FC236}">
              <a16:creationId xmlns:a16="http://schemas.microsoft.com/office/drawing/2014/main" id="{5B67D1B5-6C05-4661-B661-F2B57F90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6" name="srtImg" descr="https://www.explore.ms/images/sort_blank.gif">
          <a:extLst>
            <a:ext uri="{FF2B5EF4-FFF2-40B4-BE49-F238E27FC236}">
              <a16:creationId xmlns:a16="http://schemas.microsoft.com/office/drawing/2014/main" id="{F3A702C2-68E4-41B8-8677-E19B56DA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7" name="srtImg" descr="https://www.explore.ms/images/sort_blank.gif">
          <a:extLst>
            <a:ext uri="{FF2B5EF4-FFF2-40B4-BE49-F238E27FC236}">
              <a16:creationId xmlns:a16="http://schemas.microsoft.com/office/drawing/2014/main" id="{413E7037-0492-484B-B762-7DC8D25E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8" name="srtImg" descr="https://www.explore.ms/images/sort_blank.gif">
          <a:extLst>
            <a:ext uri="{FF2B5EF4-FFF2-40B4-BE49-F238E27FC236}">
              <a16:creationId xmlns:a16="http://schemas.microsoft.com/office/drawing/2014/main" id="{FC7AC4A5-D2BB-438F-9DBB-490D9132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89" name="srtImg" descr="https://www.explore.ms/images/sort_blank.gif">
          <a:extLst>
            <a:ext uri="{FF2B5EF4-FFF2-40B4-BE49-F238E27FC236}">
              <a16:creationId xmlns:a16="http://schemas.microsoft.com/office/drawing/2014/main" id="{E7ACB36E-D35B-404B-8E5C-A052A961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0" name="srtImg" descr="https://www.explore.ms/images/sort_blank.gif">
          <a:extLst>
            <a:ext uri="{FF2B5EF4-FFF2-40B4-BE49-F238E27FC236}">
              <a16:creationId xmlns:a16="http://schemas.microsoft.com/office/drawing/2014/main" id="{19420E77-C7EE-4FD6-AB36-04D2F332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1" name="srtImg" descr="https://www.explore.ms/images/sort_blank.gif">
          <a:extLst>
            <a:ext uri="{FF2B5EF4-FFF2-40B4-BE49-F238E27FC236}">
              <a16:creationId xmlns:a16="http://schemas.microsoft.com/office/drawing/2014/main" id="{2DCAF3D8-C930-4DDA-A243-84ECCAC0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2" name="srtImg" descr="https://www.explore.ms/images/sort_blank.gif">
          <a:extLst>
            <a:ext uri="{FF2B5EF4-FFF2-40B4-BE49-F238E27FC236}">
              <a16:creationId xmlns:a16="http://schemas.microsoft.com/office/drawing/2014/main" id="{D513D748-5E75-4E35-8D5E-D6BB491C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3" name="srtImg" descr="https://www.explore.ms/images/sort_blank.gif">
          <a:extLst>
            <a:ext uri="{FF2B5EF4-FFF2-40B4-BE49-F238E27FC236}">
              <a16:creationId xmlns:a16="http://schemas.microsoft.com/office/drawing/2014/main" id="{9FE5E404-5971-4796-9ACB-FF143302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4" name="srtImg" descr="https://www.explore.ms/images/sort_blank.gif">
          <a:extLst>
            <a:ext uri="{FF2B5EF4-FFF2-40B4-BE49-F238E27FC236}">
              <a16:creationId xmlns:a16="http://schemas.microsoft.com/office/drawing/2014/main" id="{C2403B91-1937-4BDE-A8B4-1C1DE876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5" name="srtImg" descr="https://www.explore.ms/images/sort_blank.gif">
          <a:extLst>
            <a:ext uri="{FF2B5EF4-FFF2-40B4-BE49-F238E27FC236}">
              <a16:creationId xmlns:a16="http://schemas.microsoft.com/office/drawing/2014/main" id="{C4B34591-4938-4A6D-B880-AF5326CA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6" name="srtImg" descr="https://www.explore.ms/images/sort_blank.gif">
          <a:extLst>
            <a:ext uri="{FF2B5EF4-FFF2-40B4-BE49-F238E27FC236}">
              <a16:creationId xmlns:a16="http://schemas.microsoft.com/office/drawing/2014/main" id="{54520F3A-2B76-4770-9E47-4D002C6A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7" name="srtImg" descr="https://www.explore.ms/images/sort_blank.gif">
          <a:extLst>
            <a:ext uri="{FF2B5EF4-FFF2-40B4-BE49-F238E27FC236}">
              <a16:creationId xmlns:a16="http://schemas.microsoft.com/office/drawing/2014/main" id="{AE50F1E5-669B-42BA-B8CD-FE1B16F9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8" name="srtImg" descr="https://www.explore.ms/images/sort_blank.gif">
          <a:extLst>
            <a:ext uri="{FF2B5EF4-FFF2-40B4-BE49-F238E27FC236}">
              <a16:creationId xmlns:a16="http://schemas.microsoft.com/office/drawing/2014/main" id="{EAB0BC75-8ADD-42F4-A728-59239A18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499" name="srtImg" descr="https://www.explore.ms/images/sort_blank.gif">
          <a:extLst>
            <a:ext uri="{FF2B5EF4-FFF2-40B4-BE49-F238E27FC236}">
              <a16:creationId xmlns:a16="http://schemas.microsoft.com/office/drawing/2014/main" id="{4ABE7863-C4E5-4693-BF61-A32C69ED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0" name="srtImg" descr="https://www.explore.ms/images/sort_blank.gif">
          <a:extLst>
            <a:ext uri="{FF2B5EF4-FFF2-40B4-BE49-F238E27FC236}">
              <a16:creationId xmlns:a16="http://schemas.microsoft.com/office/drawing/2014/main" id="{DB70AA5D-6B5B-496C-B044-FD7BD7E4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1" name="srtImg" descr="https://www.explore.ms/images/sort_blank.gif">
          <a:extLst>
            <a:ext uri="{FF2B5EF4-FFF2-40B4-BE49-F238E27FC236}">
              <a16:creationId xmlns:a16="http://schemas.microsoft.com/office/drawing/2014/main" id="{E118675C-FB0C-4906-9F8C-85CFA31C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2" name="srtImg" descr="https://www.explore.ms/images/sort_blank.gif">
          <a:extLst>
            <a:ext uri="{FF2B5EF4-FFF2-40B4-BE49-F238E27FC236}">
              <a16:creationId xmlns:a16="http://schemas.microsoft.com/office/drawing/2014/main" id="{900E8DFD-8E03-4CFE-895E-63E73DA4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3" name="srtImg" descr="https://www.explore.ms/images/sort_blank.gif">
          <a:extLst>
            <a:ext uri="{FF2B5EF4-FFF2-40B4-BE49-F238E27FC236}">
              <a16:creationId xmlns:a16="http://schemas.microsoft.com/office/drawing/2014/main" id="{139E406A-84CB-409D-99A0-C79FD3A6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4" name="srtImg" descr="https://www.explore.ms/images/sort_blank.gif">
          <a:extLst>
            <a:ext uri="{FF2B5EF4-FFF2-40B4-BE49-F238E27FC236}">
              <a16:creationId xmlns:a16="http://schemas.microsoft.com/office/drawing/2014/main" id="{3977ECCB-8FAA-4F3D-A656-9FA1660D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5" name="srtImg" descr="https://www.explore.ms/images/sort_blank.gif">
          <a:extLst>
            <a:ext uri="{FF2B5EF4-FFF2-40B4-BE49-F238E27FC236}">
              <a16:creationId xmlns:a16="http://schemas.microsoft.com/office/drawing/2014/main" id="{73CDFECD-7902-47B8-9289-D31B6C7A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6" name="srtImg" descr="https://www.explore.ms/images/sort_blank.gif">
          <a:extLst>
            <a:ext uri="{FF2B5EF4-FFF2-40B4-BE49-F238E27FC236}">
              <a16:creationId xmlns:a16="http://schemas.microsoft.com/office/drawing/2014/main" id="{D1A4915A-07E6-479E-9A8A-2AD0BA68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7" name="srtImg" descr="https://www.explore.ms/images/sort_blank.gif">
          <a:extLst>
            <a:ext uri="{FF2B5EF4-FFF2-40B4-BE49-F238E27FC236}">
              <a16:creationId xmlns:a16="http://schemas.microsoft.com/office/drawing/2014/main" id="{F70FC486-09FB-470F-8C0A-1DDB2187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8" name="srtImg" descr="https://www.explore.ms/images/sort_blank.gif">
          <a:extLst>
            <a:ext uri="{FF2B5EF4-FFF2-40B4-BE49-F238E27FC236}">
              <a16:creationId xmlns:a16="http://schemas.microsoft.com/office/drawing/2014/main" id="{78BB2455-92D8-4BF2-B9E3-1502BDE0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09" name="srtImg" descr="https://www.explore.ms/images/sort_blank.gif">
          <a:extLst>
            <a:ext uri="{FF2B5EF4-FFF2-40B4-BE49-F238E27FC236}">
              <a16:creationId xmlns:a16="http://schemas.microsoft.com/office/drawing/2014/main" id="{123BBB5D-7E0E-4291-B3D0-A57B53A0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10" name="srtImg" descr="https://www.explore.ms/images/sort_blank.gif">
          <a:extLst>
            <a:ext uri="{FF2B5EF4-FFF2-40B4-BE49-F238E27FC236}">
              <a16:creationId xmlns:a16="http://schemas.microsoft.com/office/drawing/2014/main" id="{0C30E04F-BFB3-4546-BC1C-901213EC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11" name="srtImg" descr="https://www.explore.ms/images/sort_blank.gif">
          <a:extLst>
            <a:ext uri="{FF2B5EF4-FFF2-40B4-BE49-F238E27FC236}">
              <a16:creationId xmlns:a16="http://schemas.microsoft.com/office/drawing/2014/main" id="{F0757839-2DBC-40A5-91EB-97D981D7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</xdr:row>
      <xdr:rowOff>0</xdr:rowOff>
    </xdr:from>
    <xdr:ext cx="9525" cy="9525"/>
    <xdr:pic>
      <xdr:nvPicPr>
        <xdr:cNvPr id="512" name="srtImg" descr="https://www.explore.ms/images/sort_blank.gif">
          <a:extLst>
            <a:ext uri="{FF2B5EF4-FFF2-40B4-BE49-F238E27FC236}">
              <a16:creationId xmlns:a16="http://schemas.microsoft.com/office/drawing/2014/main" id="{9532F033-BA75-4547-A6C6-2077EDC5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13" name="srtImg" descr="https://www.explore.ms/images/sort_blank.gif">
          <a:extLst>
            <a:ext uri="{FF2B5EF4-FFF2-40B4-BE49-F238E27FC236}">
              <a16:creationId xmlns:a16="http://schemas.microsoft.com/office/drawing/2014/main" id="{3F269FD2-6D19-40D5-831B-05A6A515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14" name="srtImg" descr="https://www.explore.ms/images/sort_blank.gif">
          <a:extLst>
            <a:ext uri="{FF2B5EF4-FFF2-40B4-BE49-F238E27FC236}">
              <a16:creationId xmlns:a16="http://schemas.microsoft.com/office/drawing/2014/main" id="{7D03029A-1AF1-4135-83CE-A5E75F13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15" name="srtImg" descr="https://www.explore.ms/images/sort_blank.gif">
          <a:extLst>
            <a:ext uri="{FF2B5EF4-FFF2-40B4-BE49-F238E27FC236}">
              <a16:creationId xmlns:a16="http://schemas.microsoft.com/office/drawing/2014/main" id="{AFB084AC-E08C-48DA-9F9E-A167C4A2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16" name="srtImg" descr="https://www.explore.ms/images/sort_blank.gif">
          <a:extLst>
            <a:ext uri="{FF2B5EF4-FFF2-40B4-BE49-F238E27FC236}">
              <a16:creationId xmlns:a16="http://schemas.microsoft.com/office/drawing/2014/main" id="{BE5ECA5A-14F6-4210-A92B-BECD1906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17" name="srtImg" descr="https://www.explore.ms/images/sort_blank.gif">
          <a:extLst>
            <a:ext uri="{FF2B5EF4-FFF2-40B4-BE49-F238E27FC236}">
              <a16:creationId xmlns:a16="http://schemas.microsoft.com/office/drawing/2014/main" id="{62CC3CEC-1331-4345-A6E1-E237A776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18" name="srtImg" descr="https://www.explore.ms/images/sort_blank.gif">
          <a:extLst>
            <a:ext uri="{FF2B5EF4-FFF2-40B4-BE49-F238E27FC236}">
              <a16:creationId xmlns:a16="http://schemas.microsoft.com/office/drawing/2014/main" id="{1583B430-4DA2-4EEF-90D4-F3D79326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19" name="srtImg" descr="https://www.explore.ms/images/sort_blank.gif">
          <a:extLst>
            <a:ext uri="{FF2B5EF4-FFF2-40B4-BE49-F238E27FC236}">
              <a16:creationId xmlns:a16="http://schemas.microsoft.com/office/drawing/2014/main" id="{4390D40A-62F0-4414-ACD2-39ADEFDC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20" name="srtImg" descr="https://www.explore.ms/images/sort_blank.gif">
          <a:extLst>
            <a:ext uri="{FF2B5EF4-FFF2-40B4-BE49-F238E27FC236}">
              <a16:creationId xmlns:a16="http://schemas.microsoft.com/office/drawing/2014/main" id="{5C6B9D28-2AA4-410A-912D-EC90DD6E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21" name="srtImg" descr="https://www.explore.ms/images/sort_blank.gif">
          <a:extLst>
            <a:ext uri="{FF2B5EF4-FFF2-40B4-BE49-F238E27FC236}">
              <a16:creationId xmlns:a16="http://schemas.microsoft.com/office/drawing/2014/main" id="{5236ED43-A5FF-41E3-859B-B0FFF112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22" name="srtImg" descr="https://www.explore.ms/images/sort_blank.gif">
          <a:extLst>
            <a:ext uri="{FF2B5EF4-FFF2-40B4-BE49-F238E27FC236}">
              <a16:creationId xmlns:a16="http://schemas.microsoft.com/office/drawing/2014/main" id="{9C097D96-C00C-4EBB-B01B-A54DCE55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23" name="srtImg" descr="https://www.explore.ms/images/sort_blank.gif">
          <a:extLst>
            <a:ext uri="{FF2B5EF4-FFF2-40B4-BE49-F238E27FC236}">
              <a16:creationId xmlns:a16="http://schemas.microsoft.com/office/drawing/2014/main" id="{D47FC8F8-92A9-4323-A9BD-E42C9009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24" name="srtImg" descr="https://www.explore.ms/images/sort_blank.gif">
          <a:extLst>
            <a:ext uri="{FF2B5EF4-FFF2-40B4-BE49-F238E27FC236}">
              <a16:creationId xmlns:a16="http://schemas.microsoft.com/office/drawing/2014/main" id="{7CCB353A-BEA3-48E1-8CA6-763F6F63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25" name="srtImg" descr="https://www.explore.ms/images/sort_blank.gif">
          <a:extLst>
            <a:ext uri="{FF2B5EF4-FFF2-40B4-BE49-F238E27FC236}">
              <a16:creationId xmlns:a16="http://schemas.microsoft.com/office/drawing/2014/main" id="{8E48CF6E-6314-48F4-AE99-88B9643C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26" name="srtImg" descr="https://www.explore.ms/images/sort_blank.gif">
          <a:extLst>
            <a:ext uri="{FF2B5EF4-FFF2-40B4-BE49-F238E27FC236}">
              <a16:creationId xmlns:a16="http://schemas.microsoft.com/office/drawing/2014/main" id="{FF7E1D7B-5019-4F71-AD66-543C1ECA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27" name="srtImg" descr="https://www.explore.ms/images/sort_blank.gif">
          <a:extLst>
            <a:ext uri="{FF2B5EF4-FFF2-40B4-BE49-F238E27FC236}">
              <a16:creationId xmlns:a16="http://schemas.microsoft.com/office/drawing/2014/main" id="{419BC7D1-4A35-4AFB-9737-672EF880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28" name="srtImg" descr="https://www.explore.ms/images/sort_blank.gif">
          <a:extLst>
            <a:ext uri="{FF2B5EF4-FFF2-40B4-BE49-F238E27FC236}">
              <a16:creationId xmlns:a16="http://schemas.microsoft.com/office/drawing/2014/main" id="{EFBA0583-E2A9-4375-9640-55708617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29" name="srtImg" descr="https://www.explore.ms/images/sort_blank.gif">
          <a:extLst>
            <a:ext uri="{FF2B5EF4-FFF2-40B4-BE49-F238E27FC236}">
              <a16:creationId xmlns:a16="http://schemas.microsoft.com/office/drawing/2014/main" id="{FB44A2DD-9861-46D5-B5F2-3D45AAFD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0" name="srtImg" descr="https://www.explore.ms/images/sort_blank.gif">
          <a:extLst>
            <a:ext uri="{FF2B5EF4-FFF2-40B4-BE49-F238E27FC236}">
              <a16:creationId xmlns:a16="http://schemas.microsoft.com/office/drawing/2014/main" id="{F1BCE08F-EDFC-4C48-B698-20C955E7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1" name="srtImg" descr="https://www.explore.ms/images/sort_blank.gif">
          <a:extLst>
            <a:ext uri="{FF2B5EF4-FFF2-40B4-BE49-F238E27FC236}">
              <a16:creationId xmlns:a16="http://schemas.microsoft.com/office/drawing/2014/main" id="{AFFED58D-DE3C-484C-A29D-97A82769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2" name="srtImg" descr="https://www.explore.ms/images/sort_blank.gif">
          <a:extLst>
            <a:ext uri="{FF2B5EF4-FFF2-40B4-BE49-F238E27FC236}">
              <a16:creationId xmlns:a16="http://schemas.microsoft.com/office/drawing/2014/main" id="{F1E722C1-A888-48DD-9E6F-38DFA626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3" name="srtImg" descr="https://www.explore.ms/images/sort_blank.gif">
          <a:extLst>
            <a:ext uri="{FF2B5EF4-FFF2-40B4-BE49-F238E27FC236}">
              <a16:creationId xmlns:a16="http://schemas.microsoft.com/office/drawing/2014/main" id="{01F49F6C-4CFA-4ACB-90B7-84E63CD4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4" name="srtImg" descr="https://www.explore.ms/images/sort_blank.gif">
          <a:extLst>
            <a:ext uri="{FF2B5EF4-FFF2-40B4-BE49-F238E27FC236}">
              <a16:creationId xmlns:a16="http://schemas.microsoft.com/office/drawing/2014/main" id="{AA36F320-622B-4B90-BE84-20A4028D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5" name="srtImg" descr="https://www.explore.ms/images/sort_blank.gif">
          <a:extLst>
            <a:ext uri="{FF2B5EF4-FFF2-40B4-BE49-F238E27FC236}">
              <a16:creationId xmlns:a16="http://schemas.microsoft.com/office/drawing/2014/main" id="{3460880D-2400-4BEE-9BAA-525482F6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6" name="srtImg" descr="https://www.explore.ms/images/sort_blank.gif">
          <a:extLst>
            <a:ext uri="{FF2B5EF4-FFF2-40B4-BE49-F238E27FC236}">
              <a16:creationId xmlns:a16="http://schemas.microsoft.com/office/drawing/2014/main" id="{C0E93349-451E-4A21-8B31-9A8D00EC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7" name="srtImg" descr="https://www.explore.ms/images/sort_blank.gif">
          <a:extLst>
            <a:ext uri="{FF2B5EF4-FFF2-40B4-BE49-F238E27FC236}">
              <a16:creationId xmlns:a16="http://schemas.microsoft.com/office/drawing/2014/main" id="{0523792B-8E52-4611-B446-6E3B8E85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8" name="srtImg" descr="https://www.explore.ms/images/sort_blank.gif">
          <a:extLst>
            <a:ext uri="{FF2B5EF4-FFF2-40B4-BE49-F238E27FC236}">
              <a16:creationId xmlns:a16="http://schemas.microsoft.com/office/drawing/2014/main" id="{2FF3ADFE-A60F-4197-AC74-7221A9C8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39" name="srtImg" descr="https://www.explore.ms/images/sort_blank.gif">
          <a:extLst>
            <a:ext uri="{FF2B5EF4-FFF2-40B4-BE49-F238E27FC236}">
              <a16:creationId xmlns:a16="http://schemas.microsoft.com/office/drawing/2014/main" id="{587E2069-8264-4D0F-B905-49B268F3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40" name="srtImg" descr="https://www.explore.ms/images/sort_blank.gif">
          <a:extLst>
            <a:ext uri="{FF2B5EF4-FFF2-40B4-BE49-F238E27FC236}">
              <a16:creationId xmlns:a16="http://schemas.microsoft.com/office/drawing/2014/main" id="{F796CBAB-7B37-47FF-82F0-5A4DFE86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41" name="srtImg" descr="https://www.explore.ms/images/sort_blank.gif">
          <a:extLst>
            <a:ext uri="{FF2B5EF4-FFF2-40B4-BE49-F238E27FC236}">
              <a16:creationId xmlns:a16="http://schemas.microsoft.com/office/drawing/2014/main" id="{4A294464-AB9F-4E8B-AC1C-EA956E21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42" name="srtImg" descr="https://www.explore.ms/images/sort_blank.gif">
          <a:extLst>
            <a:ext uri="{FF2B5EF4-FFF2-40B4-BE49-F238E27FC236}">
              <a16:creationId xmlns:a16="http://schemas.microsoft.com/office/drawing/2014/main" id="{72880A33-9A5F-4109-850F-17DF71AC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43" name="srtImg" descr="https://www.explore.ms/images/sort_blank.gif">
          <a:extLst>
            <a:ext uri="{FF2B5EF4-FFF2-40B4-BE49-F238E27FC236}">
              <a16:creationId xmlns:a16="http://schemas.microsoft.com/office/drawing/2014/main" id="{924E5B82-F7E0-4BC4-B466-94F33189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44" name="srtImg" descr="https://www.explore.ms/images/sort_blank.gif">
          <a:extLst>
            <a:ext uri="{FF2B5EF4-FFF2-40B4-BE49-F238E27FC236}">
              <a16:creationId xmlns:a16="http://schemas.microsoft.com/office/drawing/2014/main" id="{717FC693-CB25-4A0E-92A9-644F7C2E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45" name="srtImg" descr="https://www.explore.ms/images/sort_blank.gif">
          <a:extLst>
            <a:ext uri="{FF2B5EF4-FFF2-40B4-BE49-F238E27FC236}">
              <a16:creationId xmlns:a16="http://schemas.microsoft.com/office/drawing/2014/main" id="{35E091DC-92B9-4EC0-BDF8-4D8FC1D7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46" name="srtImg" descr="https://www.explore.ms/images/sort_blank.gif">
          <a:extLst>
            <a:ext uri="{FF2B5EF4-FFF2-40B4-BE49-F238E27FC236}">
              <a16:creationId xmlns:a16="http://schemas.microsoft.com/office/drawing/2014/main" id="{F2A043B9-4528-485B-A008-528B0F8A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47" name="srtImg" descr="https://www.explore.ms/images/sort_blank.gif">
          <a:extLst>
            <a:ext uri="{FF2B5EF4-FFF2-40B4-BE49-F238E27FC236}">
              <a16:creationId xmlns:a16="http://schemas.microsoft.com/office/drawing/2014/main" id="{9C70A2ED-20B5-4D63-8A11-E3B5C8A3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48" name="srtImg" descr="https://www.explore.ms/images/sort_blank.gif">
          <a:extLst>
            <a:ext uri="{FF2B5EF4-FFF2-40B4-BE49-F238E27FC236}">
              <a16:creationId xmlns:a16="http://schemas.microsoft.com/office/drawing/2014/main" id="{DAA9DCFD-3DEE-4E63-B816-1FC83BB9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49" name="srtImg" descr="https://www.explore.ms/images/sort_blank.gif">
          <a:extLst>
            <a:ext uri="{FF2B5EF4-FFF2-40B4-BE49-F238E27FC236}">
              <a16:creationId xmlns:a16="http://schemas.microsoft.com/office/drawing/2014/main" id="{A9852270-87D4-4F09-8B03-98CE0589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0" name="srtImg" descr="https://www.explore.ms/images/sort_blank.gif">
          <a:extLst>
            <a:ext uri="{FF2B5EF4-FFF2-40B4-BE49-F238E27FC236}">
              <a16:creationId xmlns:a16="http://schemas.microsoft.com/office/drawing/2014/main" id="{6B948566-8F1A-482D-B839-B02AC75C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1" name="srtImg" descr="https://www.explore.ms/images/sort_blank.gif">
          <a:extLst>
            <a:ext uri="{FF2B5EF4-FFF2-40B4-BE49-F238E27FC236}">
              <a16:creationId xmlns:a16="http://schemas.microsoft.com/office/drawing/2014/main" id="{999F214F-6A2E-400E-9112-8874E9F2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2" name="srtImg" descr="https://www.explore.ms/images/sort_blank.gif">
          <a:extLst>
            <a:ext uri="{FF2B5EF4-FFF2-40B4-BE49-F238E27FC236}">
              <a16:creationId xmlns:a16="http://schemas.microsoft.com/office/drawing/2014/main" id="{8E94FED7-5D7C-4C59-AEDF-D3C4C1CE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3" name="srtImg" descr="https://www.explore.ms/images/sort_blank.gif">
          <a:extLst>
            <a:ext uri="{FF2B5EF4-FFF2-40B4-BE49-F238E27FC236}">
              <a16:creationId xmlns:a16="http://schemas.microsoft.com/office/drawing/2014/main" id="{47343980-84AE-49EE-AD69-F20303DD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4" name="srtImg" descr="https://www.explore.ms/images/sort_blank.gif">
          <a:extLst>
            <a:ext uri="{FF2B5EF4-FFF2-40B4-BE49-F238E27FC236}">
              <a16:creationId xmlns:a16="http://schemas.microsoft.com/office/drawing/2014/main" id="{FD8A4CAC-B579-4CE2-86E1-5AF947D6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5" name="srtImg" descr="https://www.explore.ms/images/sort_blank.gif">
          <a:extLst>
            <a:ext uri="{FF2B5EF4-FFF2-40B4-BE49-F238E27FC236}">
              <a16:creationId xmlns:a16="http://schemas.microsoft.com/office/drawing/2014/main" id="{A7EB7A47-42C5-4F4C-B7CE-F072EE33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6" name="srtImg" descr="https://www.explore.ms/images/sort_blank.gif">
          <a:extLst>
            <a:ext uri="{FF2B5EF4-FFF2-40B4-BE49-F238E27FC236}">
              <a16:creationId xmlns:a16="http://schemas.microsoft.com/office/drawing/2014/main" id="{C95EDAD7-6EA9-423A-9D8E-25D72B62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7" name="srtImg" descr="https://www.explore.ms/images/sort_blank.gif">
          <a:extLst>
            <a:ext uri="{FF2B5EF4-FFF2-40B4-BE49-F238E27FC236}">
              <a16:creationId xmlns:a16="http://schemas.microsoft.com/office/drawing/2014/main" id="{8D71A5B2-166F-495C-A7DC-BAD1F162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8" name="srtImg" descr="https://www.explore.ms/images/sort_blank.gif">
          <a:extLst>
            <a:ext uri="{FF2B5EF4-FFF2-40B4-BE49-F238E27FC236}">
              <a16:creationId xmlns:a16="http://schemas.microsoft.com/office/drawing/2014/main" id="{890D6673-7881-4751-9217-29E39B8C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59" name="srtImg" descr="https://www.explore.ms/images/sort_blank.gif">
          <a:extLst>
            <a:ext uri="{FF2B5EF4-FFF2-40B4-BE49-F238E27FC236}">
              <a16:creationId xmlns:a16="http://schemas.microsoft.com/office/drawing/2014/main" id="{AEED1E98-7F2A-424A-B720-2CAA8075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0" name="srtImg" descr="https://www.explore.ms/images/sort_blank.gif">
          <a:extLst>
            <a:ext uri="{FF2B5EF4-FFF2-40B4-BE49-F238E27FC236}">
              <a16:creationId xmlns:a16="http://schemas.microsoft.com/office/drawing/2014/main" id="{3D9A1D9F-11A7-4F9D-A7EB-1C179DE9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1" name="srtImg" descr="https://www.explore.ms/images/sort_blank.gif">
          <a:extLst>
            <a:ext uri="{FF2B5EF4-FFF2-40B4-BE49-F238E27FC236}">
              <a16:creationId xmlns:a16="http://schemas.microsoft.com/office/drawing/2014/main" id="{92365EE9-B4C5-44A7-A614-4FA07881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2" name="srtImg" descr="https://www.explore.ms/images/sort_blank.gif">
          <a:extLst>
            <a:ext uri="{FF2B5EF4-FFF2-40B4-BE49-F238E27FC236}">
              <a16:creationId xmlns:a16="http://schemas.microsoft.com/office/drawing/2014/main" id="{2F260BD6-9B02-4242-BAF0-9126D4BE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3" name="srtImg" descr="https://www.explore.ms/images/sort_blank.gif">
          <a:extLst>
            <a:ext uri="{FF2B5EF4-FFF2-40B4-BE49-F238E27FC236}">
              <a16:creationId xmlns:a16="http://schemas.microsoft.com/office/drawing/2014/main" id="{AA0F05F4-2FE0-4F9B-9FFC-DB49FE73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4" name="srtImg" descr="https://www.explore.ms/images/sort_blank.gif">
          <a:extLst>
            <a:ext uri="{FF2B5EF4-FFF2-40B4-BE49-F238E27FC236}">
              <a16:creationId xmlns:a16="http://schemas.microsoft.com/office/drawing/2014/main" id="{BC8F6064-3020-47A7-93CE-2FD3A3F0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5" name="srtImg" descr="https://www.explore.ms/images/sort_blank.gif">
          <a:extLst>
            <a:ext uri="{FF2B5EF4-FFF2-40B4-BE49-F238E27FC236}">
              <a16:creationId xmlns:a16="http://schemas.microsoft.com/office/drawing/2014/main" id="{99BE809B-DF11-45CB-88F0-E4974670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6" name="srtImg" descr="https://www.explore.ms/images/sort_blank.gif">
          <a:extLst>
            <a:ext uri="{FF2B5EF4-FFF2-40B4-BE49-F238E27FC236}">
              <a16:creationId xmlns:a16="http://schemas.microsoft.com/office/drawing/2014/main" id="{632E1BEC-8DBE-40E4-9910-002B261F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7" name="srtImg" descr="https://www.explore.ms/images/sort_blank.gif">
          <a:extLst>
            <a:ext uri="{FF2B5EF4-FFF2-40B4-BE49-F238E27FC236}">
              <a16:creationId xmlns:a16="http://schemas.microsoft.com/office/drawing/2014/main" id="{F9024119-16D2-41CB-9A21-3BD12794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8" name="srtImg" descr="https://www.explore.ms/images/sort_blank.gif">
          <a:extLst>
            <a:ext uri="{FF2B5EF4-FFF2-40B4-BE49-F238E27FC236}">
              <a16:creationId xmlns:a16="http://schemas.microsoft.com/office/drawing/2014/main" id="{CC3CD34C-53E1-4E42-8114-CDDF49DE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69" name="srtImg" descr="https://www.explore.ms/images/sort_blank.gif">
          <a:extLst>
            <a:ext uri="{FF2B5EF4-FFF2-40B4-BE49-F238E27FC236}">
              <a16:creationId xmlns:a16="http://schemas.microsoft.com/office/drawing/2014/main" id="{6C804860-1FDC-4E84-B65D-03BCF76D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0" name="srtImg" descr="https://www.explore.ms/images/sort_blank.gif">
          <a:extLst>
            <a:ext uri="{FF2B5EF4-FFF2-40B4-BE49-F238E27FC236}">
              <a16:creationId xmlns:a16="http://schemas.microsoft.com/office/drawing/2014/main" id="{FF080CE1-BCA4-4386-902B-CD58B7A2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1" name="srtImg" descr="https://www.explore.ms/images/sort_blank.gif">
          <a:extLst>
            <a:ext uri="{FF2B5EF4-FFF2-40B4-BE49-F238E27FC236}">
              <a16:creationId xmlns:a16="http://schemas.microsoft.com/office/drawing/2014/main" id="{04E6D6FC-C18A-46E8-8109-2BCF5C06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2" name="srtImg" descr="https://www.explore.ms/images/sort_blank.gif">
          <a:extLst>
            <a:ext uri="{FF2B5EF4-FFF2-40B4-BE49-F238E27FC236}">
              <a16:creationId xmlns:a16="http://schemas.microsoft.com/office/drawing/2014/main" id="{EAA3AD52-A21C-4C94-B85C-0363592D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3" name="srtImg" descr="https://www.explore.ms/images/sort_blank.gif">
          <a:extLst>
            <a:ext uri="{FF2B5EF4-FFF2-40B4-BE49-F238E27FC236}">
              <a16:creationId xmlns:a16="http://schemas.microsoft.com/office/drawing/2014/main" id="{BA08FF68-BD0D-46BE-90DF-FBC65651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4" name="srtImg" descr="https://www.explore.ms/images/sort_blank.gif">
          <a:extLst>
            <a:ext uri="{FF2B5EF4-FFF2-40B4-BE49-F238E27FC236}">
              <a16:creationId xmlns:a16="http://schemas.microsoft.com/office/drawing/2014/main" id="{C62864CF-00E3-4F2F-9A9B-26BAECD8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5" name="srtImg" descr="https://www.explore.ms/images/sort_blank.gif">
          <a:extLst>
            <a:ext uri="{FF2B5EF4-FFF2-40B4-BE49-F238E27FC236}">
              <a16:creationId xmlns:a16="http://schemas.microsoft.com/office/drawing/2014/main" id="{B744B49A-B4E4-449A-A6D9-35F4BBE3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6" name="srtImg" descr="https://www.explore.ms/images/sort_blank.gif">
          <a:extLst>
            <a:ext uri="{FF2B5EF4-FFF2-40B4-BE49-F238E27FC236}">
              <a16:creationId xmlns:a16="http://schemas.microsoft.com/office/drawing/2014/main" id="{34A6DC8E-747D-4EEE-B6E4-9D0A9362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7" name="srtImg" descr="https://www.explore.ms/images/sort_blank.gif">
          <a:extLst>
            <a:ext uri="{FF2B5EF4-FFF2-40B4-BE49-F238E27FC236}">
              <a16:creationId xmlns:a16="http://schemas.microsoft.com/office/drawing/2014/main" id="{465C1199-0BE3-43EF-A005-587A1E8B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8" name="srtImg" descr="https://www.explore.ms/images/sort_blank.gif">
          <a:extLst>
            <a:ext uri="{FF2B5EF4-FFF2-40B4-BE49-F238E27FC236}">
              <a16:creationId xmlns:a16="http://schemas.microsoft.com/office/drawing/2014/main" id="{859CB66B-8AD0-4178-994D-0EF7D603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79" name="srtImg" descr="https://www.explore.ms/images/sort_blank.gif">
          <a:extLst>
            <a:ext uri="{FF2B5EF4-FFF2-40B4-BE49-F238E27FC236}">
              <a16:creationId xmlns:a16="http://schemas.microsoft.com/office/drawing/2014/main" id="{9DE8EE8B-B221-4424-A11F-FF1D6419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0" name="srtImg" descr="https://www.explore.ms/images/sort_blank.gif">
          <a:extLst>
            <a:ext uri="{FF2B5EF4-FFF2-40B4-BE49-F238E27FC236}">
              <a16:creationId xmlns:a16="http://schemas.microsoft.com/office/drawing/2014/main" id="{7FD8F5D7-7046-4E10-A604-9E11C3CC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1" name="srtImg" descr="https://www.explore.ms/images/sort_blank.gif">
          <a:extLst>
            <a:ext uri="{FF2B5EF4-FFF2-40B4-BE49-F238E27FC236}">
              <a16:creationId xmlns:a16="http://schemas.microsoft.com/office/drawing/2014/main" id="{A3418D6D-D947-414D-A069-7C1076C2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2" name="srtImg" descr="https://www.explore.ms/images/sort_blank.gif">
          <a:extLst>
            <a:ext uri="{FF2B5EF4-FFF2-40B4-BE49-F238E27FC236}">
              <a16:creationId xmlns:a16="http://schemas.microsoft.com/office/drawing/2014/main" id="{39946C40-D9F1-48A0-923F-76578AF8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3" name="srtImg" descr="https://www.explore.ms/images/sort_blank.gif">
          <a:extLst>
            <a:ext uri="{FF2B5EF4-FFF2-40B4-BE49-F238E27FC236}">
              <a16:creationId xmlns:a16="http://schemas.microsoft.com/office/drawing/2014/main" id="{D838FAB9-AF4B-4913-BB40-A49D371C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4" name="srtImg" descr="https://www.explore.ms/images/sort_blank.gif">
          <a:extLst>
            <a:ext uri="{FF2B5EF4-FFF2-40B4-BE49-F238E27FC236}">
              <a16:creationId xmlns:a16="http://schemas.microsoft.com/office/drawing/2014/main" id="{AADC409B-50F6-4208-A53F-CC2DF09E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5" name="srtImg" descr="https://www.explore.ms/images/sort_blank.gif">
          <a:extLst>
            <a:ext uri="{FF2B5EF4-FFF2-40B4-BE49-F238E27FC236}">
              <a16:creationId xmlns:a16="http://schemas.microsoft.com/office/drawing/2014/main" id="{E1D75FDD-6F13-4C54-885B-8D65F27B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6" name="srtImg" descr="https://www.explore.ms/images/sort_blank.gif">
          <a:extLst>
            <a:ext uri="{FF2B5EF4-FFF2-40B4-BE49-F238E27FC236}">
              <a16:creationId xmlns:a16="http://schemas.microsoft.com/office/drawing/2014/main" id="{C205791E-9581-4B04-99A9-E8648574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7" name="srtImg" descr="https://www.explore.ms/images/sort_blank.gif">
          <a:extLst>
            <a:ext uri="{FF2B5EF4-FFF2-40B4-BE49-F238E27FC236}">
              <a16:creationId xmlns:a16="http://schemas.microsoft.com/office/drawing/2014/main" id="{C840848C-52C5-4C37-A5BD-4AF00444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8" name="srtImg" descr="https://www.explore.ms/images/sort_blank.gif">
          <a:extLst>
            <a:ext uri="{FF2B5EF4-FFF2-40B4-BE49-F238E27FC236}">
              <a16:creationId xmlns:a16="http://schemas.microsoft.com/office/drawing/2014/main" id="{42BDB055-B964-45B7-8ACA-7A547262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89" name="srtImg" descr="https://www.explore.ms/images/sort_blank.gif">
          <a:extLst>
            <a:ext uri="{FF2B5EF4-FFF2-40B4-BE49-F238E27FC236}">
              <a16:creationId xmlns:a16="http://schemas.microsoft.com/office/drawing/2014/main" id="{E5D4D879-E700-4740-8048-C2C5F1A0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0" name="srtImg" descr="https://www.explore.ms/images/sort_blank.gif">
          <a:extLst>
            <a:ext uri="{FF2B5EF4-FFF2-40B4-BE49-F238E27FC236}">
              <a16:creationId xmlns:a16="http://schemas.microsoft.com/office/drawing/2014/main" id="{281E0B7B-1C34-4DA9-A34C-94273EE2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1" name="srtImg" descr="https://www.explore.ms/images/sort_blank.gif">
          <a:extLst>
            <a:ext uri="{FF2B5EF4-FFF2-40B4-BE49-F238E27FC236}">
              <a16:creationId xmlns:a16="http://schemas.microsoft.com/office/drawing/2014/main" id="{4DB6637B-D953-45F6-9A23-2E6822ED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2" name="srtImg" descr="https://www.explore.ms/images/sort_blank.gif">
          <a:extLst>
            <a:ext uri="{FF2B5EF4-FFF2-40B4-BE49-F238E27FC236}">
              <a16:creationId xmlns:a16="http://schemas.microsoft.com/office/drawing/2014/main" id="{876C5FCC-C509-42C5-AE22-DDCB60E4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3" name="srtImg" descr="https://www.explore.ms/images/sort_blank.gif">
          <a:extLst>
            <a:ext uri="{FF2B5EF4-FFF2-40B4-BE49-F238E27FC236}">
              <a16:creationId xmlns:a16="http://schemas.microsoft.com/office/drawing/2014/main" id="{7D424287-1539-499A-A0C5-F0F47C40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4" name="srtImg" descr="https://www.explore.ms/images/sort_blank.gif">
          <a:extLst>
            <a:ext uri="{FF2B5EF4-FFF2-40B4-BE49-F238E27FC236}">
              <a16:creationId xmlns:a16="http://schemas.microsoft.com/office/drawing/2014/main" id="{7938C78C-2BA0-4C20-BCCB-B2B09FA9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5" name="srtImg" descr="https://www.explore.ms/images/sort_blank.gif">
          <a:extLst>
            <a:ext uri="{FF2B5EF4-FFF2-40B4-BE49-F238E27FC236}">
              <a16:creationId xmlns:a16="http://schemas.microsoft.com/office/drawing/2014/main" id="{4A748DED-D97A-4BDB-BB04-1C69FE18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6" name="srtImg" descr="https://www.explore.ms/images/sort_blank.gif">
          <a:extLst>
            <a:ext uri="{FF2B5EF4-FFF2-40B4-BE49-F238E27FC236}">
              <a16:creationId xmlns:a16="http://schemas.microsoft.com/office/drawing/2014/main" id="{6AF5A81B-09CF-4BE9-9201-9C233B4F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7" name="srtImg" descr="https://www.explore.ms/images/sort_blank.gif">
          <a:extLst>
            <a:ext uri="{FF2B5EF4-FFF2-40B4-BE49-F238E27FC236}">
              <a16:creationId xmlns:a16="http://schemas.microsoft.com/office/drawing/2014/main" id="{99C355C6-DD87-4C8E-8A2B-9973C34E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8" name="srtImg" descr="https://www.explore.ms/images/sort_blank.gif">
          <a:extLst>
            <a:ext uri="{FF2B5EF4-FFF2-40B4-BE49-F238E27FC236}">
              <a16:creationId xmlns:a16="http://schemas.microsoft.com/office/drawing/2014/main" id="{793FEB1C-A388-422A-AF2F-4B9BCD49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599" name="srtImg" descr="https://www.explore.ms/images/sort_blank.gif">
          <a:extLst>
            <a:ext uri="{FF2B5EF4-FFF2-40B4-BE49-F238E27FC236}">
              <a16:creationId xmlns:a16="http://schemas.microsoft.com/office/drawing/2014/main" id="{E7372F1A-E5F2-4A30-8C8C-23AF333A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600" name="srtImg" descr="https://www.explore.ms/images/sort_blank.gif">
          <a:extLst>
            <a:ext uri="{FF2B5EF4-FFF2-40B4-BE49-F238E27FC236}">
              <a16:creationId xmlns:a16="http://schemas.microsoft.com/office/drawing/2014/main" id="{4EC3CA6E-CA6E-4D76-A1DE-DF113E13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601" name="srtImg" descr="https://www.explore.ms/images/sort_blank.gif">
          <a:extLst>
            <a:ext uri="{FF2B5EF4-FFF2-40B4-BE49-F238E27FC236}">
              <a16:creationId xmlns:a16="http://schemas.microsoft.com/office/drawing/2014/main" id="{40F2993E-C162-4354-92A2-0D9024CD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602" name="srtImg" descr="https://www.explore.ms/images/sort_blank.gif">
          <a:extLst>
            <a:ext uri="{FF2B5EF4-FFF2-40B4-BE49-F238E27FC236}">
              <a16:creationId xmlns:a16="http://schemas.microsoft.com/office/drawing/2014/main" id="{97B1294B-5D35-4BD1-9C67-40604991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603" name="srtImg" descr="https://www.explore.ms/images/sort_blank.gif">
          <a:extLst>
            <a:ext uri="{FF2B5EF4-FFF2-40B4-BE49-F238E27FC236}">
              <a16:creationId xmlns:a16="http://schemas.microsoft.com/office/drawing/2014/main" id="{05B30B0E-6254-49AA-AD11-2D20A2B3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604" name="srtImg" descr="https://www.explore.ms/images/sort_blank.gif">
          <a:extLst>
            <a:ext uri="{FF2B5EF4-FFF2-40B4-BE49-F238E27FC236}">
              <a16:creationId xmlns:a16="http://schemas.microsoft.com/office/drawing/2014/main" id="{F81E9210-A8CB-4CE2-8C12-7262907F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605" name="srtImg" descr="https://www.explore.ms/images/sort_blank.gif">
          <a:extLst>
            <a:ext uri="{FF2B5EF4-FFF2-40B4-BE49-F238E27FC236}">
              <a16:creationId xmlns:a16="http://schemas.microsoft.com/office/drawing/2014/main" id="{5319B2CC-D365-488D-B694-601D96F8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606" name="srtImg" descr="https://www.explore.ms/images/sort_blank.gif">
          <a:extLst>
            <a:ext uri="{FF2B5EF4-FFF2-40B4-BE49-F238E27FC236}">
              <a16:creationId xmlns:a16="http://schemas.microsoft.com/office/drawing/2014/main" id="{5706F3D8-6875-42A9-AD6E-50C71CEE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607" name="srtImg" descr="https://www.explore.ms/images/sort_blank.gif">
          <a:extLst>
            <a:ext uri="{FF2B5EF4-FFF2-40B4-BE49-F238E27FC236}">
              <a16:creationId xmlns:a16="http://schemas.microsoft.com/office/drawing/2014/main" id="{6990418F-E5C4-4CDB-878B-D4DA8C62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56" name="srtImg" descr="https://www.explore.ms/images/sort_blank.gif">
          <a:extLst>
            <a:ext uri="{FF2B5EF4-FFF2-40B4-BE49-F238E27FC236}">
              <a16:creationId xmlns:a16="http://schemas.microsoft.com/office/drawing/2014/main" id="{D33540FF-189C-4939-9E0E-C568546E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657" name="srtImg" descr="https://www.explore.ms/images/sort_blank.gif">
          <a:extLst>
            <a:ext uri="{FF2B5EF4-FFF2-40B4-BE49-F238E27FC236}">
              <a16:creationId xmlns:a16="http://schemas.microsoft.com/office/drawing/2014/main" id="{CD82AFA4-190B-4E9E-BC22-75CE6A53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58" name="srtImg" descr="https://www.explore.ms/images/sort_blank.gif">
          <a:extLst>
            <a:ext uri="{FF2B5EF4-FFF2-40B4-BE49-F238E27FC236}">
              <a16:creationId xmlns:a16="http://schemas.microsoft.com/office/drawing/2014/main" id="{E929C2B0-7793-4FD7-85F6-409050FD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659" name="srtImg" descr="https://www.explore.ms/images/sort_blank.gif">
          <a:extLst>
            <a:ext uri="{FF2B5EF4-FFF2-40B4-BE49-F238E27FC236}">
              <a16:creationId xmlns:a16="http://schemas.microsoft.com/office/drawing/2014/main" id="{0A0ABFEB-A0C5-45AC-A061-579BB90D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60" name="srtImg" descr="https://www.explore.ms/images/sort_blank.gif">
          <a:extLst>
            <a:ext uri="{FF2B5EF4-FFF2-40B4-BE49-F238E27FC236}">
              <a16:creationId xmlns:a16="http://schemas.microsoft.com/office/drawing/2014/main" id="{8CF7965C-DF03-4F81-9464-BE4439AA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61" name="srtImg" descr="https://www.explore.ms/images/sort_blank.gif">
          <a:extLst>
            <a:ext uri="{FF2B5EF4-FFF2-40B4-BE49-F238E27FC236}">
              <a16:creationId xmlns:a16="http://schemas.microsoft.com/office/drawing/2014/main" id="{28C23857-8D51-451F-A32A-100907FA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62" name="srtImg" descr="https://www.explore.ms/images/sort_blank.gif">
          <a:extLst>
            <a:ext uri="{FF2B5EF4-FFF2-40B4-BE49-F238E27FC236}">
              <a16:creationId xmlns:a16="http://schemas.microsoft.com/office/drawing/2014/main" id="{7D8B00E9-1BAB-463B-B87D-1EC65E52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63" name="srtImg" descr="https://www.explore.ms/images/sort_blank.gif">
          <a:extLst>
            <a:ext uri="{FF2B5EF4-FFF2-40B4-BE49-F238E27FC236}">
              <a16:creationId xmlns:a16="http://schemas.microsoft.com/office/drawing/2014/main" id="{78A1C901-6379-459D-B85C-41ADDFA5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64" name="srtImg" descr="https://www.explore.ms/images/sort_blank.gif">
          <a:extLst>
            <a:ext uri="{FF2B5EF4-FFF2-40B4-BE49-F238E27FC236}">
              <a16:creationId xmlns:a16="http://schemas.microsoft.com/office/drawing/2014/main" id="{DA12A7A3-858D-464E-A7BA-026F2EA0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65" name="srtImg" descr="https://www.explore.ms/images/sort_blank.gif">
          <a:extLst>
            <a:ext uri="{FF2B5EF4-FFF2-40B4-BE49-F238E27FC236}">
              <a16:creationId xmlns:a16="http://schemas.microsoft.com/office/drawing/2014/main" id="{473539D4-5410-4EBD-A06E-B511F814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66" name="srtImg" descr="https://www.explore.ms/images/sort_blank.gif">
          <a:extLst>
            <a:ext uri="{FF2B5EF4-FFF2-40B4-BE49-F238E27FC236}">
              <a16:creationId xmlns:a16="http://schemas.microsoft.com/office/drawing/2014/main" id="{8B59FFE3-546E-4C70-A2E9-4D31BC76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667" name="srtImg" descr="https://www.explore.ms/images/sort_blank.gif">
          <a:extLst>
            <a:ext uri="{FF2B5EF4-FFF2-40B4-BE49-F238E27FC236}">
              <a16:creationId xmlns:a16="http://schemas.microsoft.com/office/drawing/2014/main" id="{A9D84FC4-2C1C-4EE6-BDFE-F5F8E320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68" name="srtImg" descr="https://www.explore.ms/images/sort_blank.gif">
          <a:extLst>
            <a:ext uri="{FF2B5EF4-FFF2-40B4-BE49-F238E27FC236}">
              <a16:creationId xmlns:a16="http://schemas.microsoft.com/office/drawing/2014/main" id="{AA51282F-C8AD-43D3-A16D-D83697F4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669" name="srtImg" descr="https://www.explore.ms/images/sort_blank.gif">
          <a:extLst>
            <a:ext uri="{FF2B5EF4-FFF2-40B4-BE49-F238E27FC236}">
              <a16:creationId xmlns:a16="http://schemas.microsoft.com/office/drawing/2014/main" id="{60E5A22F-81AF-40D1-88EF-838FB431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0</xdr:rowOff>
    </xdr:from>
    <xdr:ext cx="9525" cy="9525"/>
    <xdr:pic>
      <xdr:nvPicPr>
        <xdr:cNvPr id="670" name="srtImg" descr="https://www.explore.ms/images/sort_blank.gif">
          <a:extLst>
            <a:ext uri="{FF2B5EF4-FFF2-40B4-BE49-F238E27FC236}">
              <a16:creationId xmlns:a16="http://schemas.microsoft.com/office/drawing/2014/main" id="{B55169AD-0AED-473E-9B2C-380AE6A0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0</xdr:rowOff>
    </xdr:from>
    <xdr:ext cx="9525" cy="9525"/>
    <xdr:pic>
      <xdr:nvPicPr>
        <xdr:cNvPr id="671" name="srtImg" descr="https://www.explore.ms/images/sort_blank.gif">
          <a:extLst>
            <a:ext uri="{FF2B5EF4-FFF2-40B4-BE49-F238E27FC236}">
              <a16:creationId xmlns:a16="http://schemas.microsoft.com/office/drawing/2014/main" id="{903A4F0F-BE77-4A79-9813-A18BA1DA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672" name="srtImg" descr="https://www.explore.ms/images/sort_blank.gif">
          <a:extLst>
            <a:ext uri="{FF2B5EF4-FFF2-40B4-BE49-F238E27FC236}">
              <a16:creationId xmlns:a16="http://schemas.microsoft.com/office/drawing/2014/main" id="{423CBB1D-2875-4F6F-AAB5-D91FA674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673" name="srtImg" descr="https://www.explore.ms/images/sort_blank.gif">
          <a:extLst>
            <a:ext uri="{FF2B5EF4-FFF2-40B4-BE49-F238E27FC236}">
              <a16:creationId xmlns:a16="http://schemas.microsoft.com/office/drawing/2014/main" id="{FA4541DE-0ED8-4464-8B8D-2F168F63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674" name="srtImg" descr="https://www.explore.ms/images/sort_blank.gif">
          <a:extLst>
            <a:ext uri="{FF2B5EF4-FFF2-40B4-BE49-F238E27FC236}">
              <a16:creationId xmlns:a16="http://schemas.microsoft.com/office/drawing/2014/main" id="{9B1140B2-353A-4DAE-BB8C-6B798A83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675" name="srtImg" descr="https://www.explore.ms/images/sort_blank.gif">
          <a:extLst>
            <a:ext uri="{FF2B5EF4-FFF2-40B4-BE49-F238E27FC236}">
              <a16:creationId xmlns:a16="http://schemas.microsoft.com/office/drawing/2014/main" id="{C2E82934-B33F-46A3-9E88-ED9C7878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676" name="srtImg" descr="https://www.explore.ms/images/sort_blank.gif">
          <a:extLst>
            <a:ext uri="{FF2B5EF4-FFF2-40B4-BE49-F238E27FC236}">
              <a16:creationId xmlns:a16="http://schemas.microsoft.com/office/drawing/2014/main" id="{D8B2737D-E132-406B-833E-F6AA1422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677" name="srtImg" descr="https://www.explore.ms/images/sort_blank.gif">
          <a:extLst>
            <a:ext uri="{FF2B5EF4-FFF2-40B4-BE49-F238E27FC236}">
              <a16:creationId xmlns:a16="http://schemas.microsoft.com/office/drawing/2014/main" id="{17178E61-F34A-4A62-B921-180C42C6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678" name="srtImg" descr="https://www.explore.ms/images/sort_blank.gif">
          <a:extLst>
            <a:ext uri="{FF2B5EF4-FFF2-40B4-BE49-F238E27FC236}">
              <a16:creationId xmlns:a16="http://schemas.microsoft.com/office/drawing/2014/main" id="{74E13ED0-98F2-4255-AE69-512B111A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679" name="srtImg" descr="https://www.explore.ms/images/sort_blank.gif">
          <a:extLst>
            <a:ext uri="{FF2B5EF4-FFF2-40B4-BE49-F238E27FC236}">
              <a16:creationId xmlns:a16="http://schemas.microsoft.com/office/drawing/2014/main" id="{914C46FA-C22E-4C9C-9CCF-8F59C24B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80" name="srtImg" descr="https://www.explore.ms/images/sort_blank.gif">
          <a:extLst>
            <a:ext uri="{FF2B5EF4-FFF2-40B4-BE49-F238E27FC236}">
              <a16:creationId xmlns:a16="http://schemas.microsoft.com/office/drawing/2014/main" id="{44F011A7-7C9D-48AB-9E32-A740689E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681" name="srtImg" descr="https://www.explore.ms/images/sort_blank.gif">
          <a:extLst>
            <a:ext uri="{FF2B5EF4-FFF2-40B4-BE49-F238E27FC236}">
              <a16:creationId xmlns:a16="http://schemas.microsoft.com/office/drawing/2014/main" id="{33D6FA3C-226E-4971-92F8-D6EE058C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82" name="srtImg" descr="https://www.explore.ms/images/sort_blank.gif">
          <a:extLst>
            <a:ext uri="{FF2B5EF4-FFF2-40B4-BE49-F238E27FC236}">
              <a16:creationId xmlns:a16="http://schemas.microsoft.com/office/drawing/2014/main" id="{C266A9F1-7706-4737-80E0-F970F9CB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683" name="srtImg" descr="https://www.explore.ms/images/sort_blank.gif">
          <a:extLst>
            <a:ext uri="{FF2B5EF4-FFF2-40B4-BE49-F238E27FC236}">
              <a16:creationId xmlns:a16="http://schemas.microsoft.com/office/drawing/2014/main" id="{4C722A1F-FF43-47BA-9E2C-D72EC868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84" name="srtImg" descr="https://www.explore.ms/images/sort_blank.gif">
          <a:extLst>
            <a:ext uri="{FF2B5EF4-FFF2-40B4-BE49-F238E27FC236}">
              <a16:creationId xmlns:a16="http://schemas.microsoft.com/office/drawing/2014/main" id="{DE7A8E4D-D033-4F81-8EFC-1DDCADBB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85" name="srtImg" descr="https://www.explore.ms/images/sort_blank.gif">
          <a:extLst>
            <a:ext uri="{FF2B5EF4-FFF2-40B4-BE49-F238E27FC236}">
              <a16:creationId xmlns:a16="http://schemas.microsoft.com/office/drawing/2014/main" id="{9B1A3730-8AF4-48CC-8BE8-AED3852E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86" name="srtImg" descr="https://www.explore.ms/images/sort_blank.gif">
          <a:extLst>
            <a:ext uri="{FF2B5EF4-FFF2-40B4-BE49-F238E27FC236}">
              <a16:creationId xmlns:a16="http://schemas.microsoft.com/office/drawing/2014/main" id="{8AE7DBF8-CD05-4C83-B600-F94621ED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87" name="srtImg" descr="https://www.explore.ms/images/sort_blank.gif">
          <a:extLst>
            <a:ext uri="{FF2B5EF4-FFF2-40B4-BE49-F238E27FC236}">
              <a16:creationId xmlns:a16="http://schemas.microsoft.com/office/drawing/2014/main" id="{5DC30BAD-B24E-4464-B0B5-68D7E417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88" name="srtImg" descr="https://www.explore.ms/images/sort_blank.gif">
          <a:extLst>
            <a:ext uri="{FF2B5EF4-FFF2-40B4-BE49-F238E27FC236}">
              <a16:creationId xmlns:a16="http://schemas.microsoft.com/office/drawing/2014/main" id="{54F1522D-BB7D-4F75-87AA-572B4555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9525" cy="9525"/>
    <xdr:pic>
      <xdr:nvPicPr>
        <xdr:cNvPr id="689" name="srtImg" descr="https://www.explore.ms/images/sort_blank.gif">
          <a:extLst>
            <a:ext uri="{FF2B5EF4-FFF2-40B4-BE49-F238E27FC236}">
              <a16:creationId xmlns:a16="http://schemas.microsoft.com/office/drawing/2014/main" id="{A07DD44C-7311-4A49-9F22-23EA1003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90" name="srtImg" descr="https://www.explore.ms/images/sort_blank.gif">
          <a:extLst>
            <a:ext uri="{FF2B5EF4-FFF2-40B4-BE49-F238E27FC236}">
              <a16:creationId xmlns:a16="http://schemas.microsoft.com/office/drawing/2014/main" id="{CF5A60E5-699C-4864-9D12-1259EDD5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691" name="srtImg" descr="https://www.explore.ms/images/sort_blank.gif">
          <a:extLst>
            <a:ext uri="{FF2B5EF4-FFF2-40B4-BE49-F238E27FC236}">
              <a16:creationId xmlns:a16="http://schemas.microsoft.com/office/drawing/2014/main" id="{D285733F-A1AF-47C7-B99D-21B5C270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92" name="srtImg" descr="https://www.explore.ms/images/sort_blank.gif">
          <a:extLst>
            <a:ext uri="{FF2B5EF4-FFF2-40B4-BE49-F238E27FC236}">
              <a16:creationId xmlns:a16="http://schemas.microsoft.com/office/drawing/2014/main" id="{3884FD72-C658-4593-8CBE-9FD78682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693" name="srtImg" descr="https://www.explore.ms/images/sort_blank.gif">
          <a:extLst>
            <a:ext uri="{FF2B5EF4-FFF2-40B4-BE49-F238E27FC236}">
              <a16:creationId xmlns:a16="http://schemas.microsoft.com/office/drawing/2014/main" id="{15AD99EC-AE1B-4B29-A8E9-040775DA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0</xdr:rowOff>
    </xdr:from>
    <xdr:ext cx="9525" cy="9525"/>
    <xdr:pic>
      <xdr:nvPicPr>
        <xdr:cNvPr id="694" name="srtImg" descr="https://www.explore.ms/images/sort_blank.gif">
          <a:extLst>
            <a:ext uri="{FF2B5EF4-FFF2-40B4-BE49-F238E27FC236}">
              <a16:creationId xmlns:a16="http://schemas.microsoft.com/office/drawing/2014/main" id="{FD48C783-EACA-40D7-9C26-CDF041C5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0</xdr:rowOff>
    </xdr:from>
    <xdr:ext cx="9525" cy="9525"/>
    <xdr:pic>
      <xdr:nvPicPr>
        <xdr:cNvPr id="695" name="srtImg" descr="https://www.explore.ms/images/sort_blank.gif">
          <a:extLst>
            <a:ext uri="{FF2B5EF4-FFF2-40B4-BE49-F238E27FC236}">
              <a16:creationId xmlns:a16="http://schemas.microsoft.com/office/drawing/2014/main" id="{50037ED9-6501-4F47-AF57-F424642B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696" name="srtImg" descr="https://www.explore.ms/images/sort_blank.gif">
          <a:extLst>
            <a:ext uri="{FF2B5EF4-FFF2-40B4-BE49-F238E27FC236}">
              <a16:creationId xmlns:a16="http://schemas.microsoft.com/office/drawing/2014/main" id="{440E6B88-C9B5-46AA-B0CA-5CEC7C17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697" name="srtImg" descr="https://www.explore.ms/images/sort_blank.gif">
          <a:extLst>
            <a:ext uri="{FF2B5EF4-FFF2-40B4-BE49-F238E27FC236}">
              <a16:creationId xmlns:a16="http://schemas.microsoft.com/office/drawing/2014/main" id="{FE1794BE-1F02-4204-BB0B-4F4C8B5D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698" name="srtImg" descr="https://www.explore.ms/images/sort_blank.gif">
          <a:extLst>
            <a:ext uri="{FF2B5EF4-FFF2-40B4-BE49-F238E27FC236}">
              <a16:creationId xmlns:a16="http://schemas.microsoft.com/office/drawing/2014/main" id="{36F2C40F-2A65-4B82-B7CB-7AF53A35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699" name="srtImg" descr="https://www.explore.ms/images/sort_blank.gif">
          <a:extLst>
            <a:ext uri="{FF2B5EF4-FFF2-40B4-BE49-F238E27FC236}">
              <a16:creationId xmlns:a16="http://schemas.microsoft.com/office/drawing/2014/main" id="{B8CD18BC-843A-414D-85C7-F83EE8D8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700" name="srtImg" descr="https://www.explore.ms/images/sort_blank.gif">
          <a:extLst>
            <a:ext uri="{FF2B5EF4-FFF2-40B4-BE49-F238E27FC236}">
              <a16:creationId xmlns:a16="http://schemas.microsoft.com/office/drawing/2014/main" id="{2656B940-00A5-4226-B4E7-BD730ACF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701" name="srtImg" descr="https://www.explore.ms/images/sort_blank.gif">
          <a:extLst>
            <a:ext uri="{FF2B5EF4-FFF2-40B4-BE49-F238E27FC236}">
              <a16:creationId xmlns:a16="http://schemas.microsoft.com/office/drawing/2014/main" id="{93865041-F4CD-4185-8E22-D01910E1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702" name="srtImg" descr="https://www.explore.ms/images/sort_blank.gif">
          <a:extLst>
            <a:ext uri="{FF2B5EF4-FFF2-40B4-BE49-F238E27FC236}">
              <a16:creationId xmlns:a16="http://schemas.microsoft.com/office/drawing/2014/main" id="{70F5A3FD-DBA1-4170-B5CE-FAF2C8DF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703" name="srtImg" descr="https://www.explore.ms/images/sort_blank.gif">
          <a:extLst>
            <a:ext uri="{FF2B5EF4-FFF2-40B4-BE49-F238E27FC236}">
              <a16:creationId xmlns:a16="http://schemas.microsoft.com/office/drawing/2014/main" id="{F8D2863F-42FD-4E71-9018-0A46C8B6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181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4" name="srtImg" descr="https://www.explore.ms/images/sort_blank.gif">
          <a:extLst>
            <a:ext uri="{FF2B5EF4-FFF2-40B4-BE49-F238E27FC236}">
              <a16:creationId xmlns:a16="http://schemas.microsoft.com/office/drawing/2014/main" id="{ED6A9407-5F0F-4B85-A0B4-F8F9B2FD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5" name="srtImg" descr="https://www.explore.ms/images/sort_blank.gif">
          <a:extLst>
            <a:ext uri="{FF2B5EF4-FFF2-40B4-BE49-F238E27FC236}">
              <a16:creationId xmlns:a16="http://schemas.microsoft.com/office/drawing/2014/main" id="{4549897F-8344-43DE-8183-59EE96D0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6" name="srtImg" descr="https://www.explore.ms/images/sort_blank.gif">
          <a:extLst>
            <a:ext uri="{FF2B5EF4-FFF2-40B4-BE49-F238E27FC236}">
              <a16:creationId xmlns:a16="http://schemas.microsoft.com/office/drawing/2014/main" id="{D944D45D-D3D6-4CF8-8A6A-0DB03871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7" name="srtImg" descr="https://www.explore.ms/images/sort_blank.gif">
          <a:extLst>
            <a:ext uri="{FF2B5EF4-FFF2-40B4-BE49-F238E27FC236}">
              <a16:creationId xmlns:a16="http://schemas.microsoft.com/office/drawing/2014/main" id="{F747099B-B386-435C-B453-1372CB3C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8" name="srtImg" descr="https://www.explore.ms/images/sort_blank.gif">
          <a:extLst>
            <a:ext uri="{FF2B5EF4-FFF2-40B4-BE49-F238E27FC236}">
              <a16:creationId xmlns:a16="http://schemas.microsoft.com/office/drawing/2014/main" id="{5E690B1D-8AA0-400B-BDAC-B19714D1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9" name="srtImg" descr="https://www.explore.ms/images/sort_blank.gif">
          <a:extLst>
            <a:ext uri="{FF2B5EF4-FFF2-40B4-BE49-F238E27FC236}">
              <a16:creationId xmlns:a16="http://schemas.microsoft.com/office/drawing/2014/main" id="{E259FC6D-E9D1-425D-9897-C9DA8844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0" name="srtImg" descr="https://www.explore.ms/images/sort_blank.gif">
          <a:extLst>
            <a:ext uri="{FF2B5EF4-FFF2-40B4-BE49-F238E27FC236}">
              <a16:creationId xmlns:a16="http://schemas.microsoft.com/office/drawing/2014/main" id="{5E479CD2-416C-4C42-83E8-5D80A0D1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1" name="srtImg" descr="https://www.explore.ms/images/sort_blank.gif">
          <a:extLst>
            <a:ext uri="{FF2B5EF4-FFF2-40B4-BE49-F238E27FC236}">
              <a16:creationId xmlns:a16="http://schemas.microsoft.com/office/drawing/2014/main" id="{B65D9930-E0A4-4941-B758-E0847380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2" name="srtImg" descr="https://www.explore.ms/images/sort_blank.gif">
          <a:extLst>
            <a:ext uri="{FF2B5EF4-FFF2-40B4-BE49-F238E27FC236}">
              <a16:creationId xmlns:a16="http://schemas.microsoft.com/office/drawing/2014/main" id="{8022C120-4EA0-475A-B2E2-496DAD6A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3" name="srtImg" descr="https://www.explore.ms/images/sort_blank.gif">
          <a:extLst>
            <a:ext uri="{FF2B5EF4-FFF2-40B4-BE49-F238E27FC236}">
              <a16:creationId xmlns:a16="http://schemas.microsoft.com/office/drawing/2014/main" id="{138E5C09-340B-485D-822B-41D2DB99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4" name="srtImg" descr="https://www.explore.ms/images/sort_blank.gif">
          <a:extLst>
            <a:ext uri="{FF2B5EF4-FFF2-40B4-BE49-F238E27FC236}">
              <a16:creationId xmlns:a16="http://schemas.microsoft.com/office/drawing/2014/main" id="{5E9854B4-10FD-490F-B237-A9288D8C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5" name="srtImg" descr="https://www.explore.ms/images/sort_blank.gif">
          <a:extLst>
            <a:ext uri="{FF2B5EF4-FFF2-40B4-BE49-F238E27FC236}">
              <a16:creationId xmlns:a16="http://schemas.microsoft.com/office/drawing/2014/main" id="{0703FBE7-0C4B-45AD-ABD3-44F63556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6" name="srtImg" descr="https://www.explore.ms/images/sort_blank.gif">
          <a:extLst>
            <a:ext uri="{FF2B5EF4-FFF2-40B4-BE49-F238E27FC236}">
              <a16:creationId xmlns:a16="http://schemas.microsoft.com/office/drawing/2014/main" id="{A02AF97C-DA74-4FBC-A53C-2F98144E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7" name="srtImg" descr="https://www.explore.ms/images/sort_blank.gif">
          <a:extLst>
            <a:ext uri="{FF2B5EF4-FFF2-40B4-BE49-F238E27FC236}">
              <a16:creationId xmlns:a16="http://schemas.microsoft.com/office/drawing/2014/main" id="{C565E3EE-B355-4C50-B270-DF46D13D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8" name="srtImg" descr="https://www.explore.ms/images/sort_blank.gif">
          <a:extLst>
            <a:ext uri="{FF2B5EF4-FFF2-40B4-BE49-F238E27FC236}">
              <a16:creationId xmlns:a16="http://schemas.microsoft.com/office/drawing/2014/main" id="{33DB13A2-9E97-404B-8163-7B390182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19" name="srtImg" descr="https://www.explore.ms/images/sort_blank.gif">
          <a:extLst>
            <a:ext uri="{FF2B5EF4-FFF2-40B4-BE49-F238E27FC236}">
              <a16:creationId xmlns:a16="http://schemas.microsoft.com/office/drawing/2014/main" id="{60715E2F-BA82-4A34-A48E-7F0FD960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0" name="srtImg" descr="https://www.explore.ms/images/sort_blank.gif">
          <a:extLst>
            <a:ext uri="{FF2B5EF4-FFF2-40B4-BE49-F238E27FC236}">
              <a16:creationId xmlns:a16="http://schemas.microsoft.com/office/drawing/2014/main" id="{F6E573AB-C18B-48FD-9B3F-2F5F9F29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1" name="srtImg" descr="https://www.explore.ms/images/sort_blank.gif">
          <a:extLst>
            <a:ext uri="{FF2B5EF4-FFF2-40B4-BE49-F238E27FC236}">
              <a16:creationId xmlns:a16="http://schemas.microsoft.com/office/drawing/2014/main" id="{E6A5C906-D484-4924-ACA0-B21220AB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2" name="srtImg" descr="https://www.explore.ms/images/sort_blank.gif">
          <a:extLst>
            <a:ext uri="{FF2B5EF4-FFF2-40B4-BE49-F238E27FC236}">
              <a16:creationId xmlns:a16="http://schemas.microsoft.com/office/drawing/2014/main" id="{54714971-4F63-4080-B17D-5221D05D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3" name="srtImg" descr="https://www.explore.ms/images/sort_blank.gif">
          <a:extLst>
            <a:ext uri="{FF2B5EF4-FFF2-40B4-BE49-F238E27FC236}">
              <a16:creationId xmlns:a16="http://schemas.microsoft.com/office/drawing/2014/main" id="{C5EDC430-BDC4-41D6-8077-F602B0E8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4" name="srtImg" descr="https://www.explore.ms/images/sort_blank.gif">
          <a:extLst>
            <a:ext uri="{FF2B5EF4-FFF2-40B4-BE49-F238E27FC236}">
              <a16:creationId xmlns:a16="http://schemas.microsoft.com/office/drawing/2014/main" id="{1672B05A-D54F-4088-82DE-91EB65B4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5" name="srtImg" descr="https://www.explore.ms/images/sort_blank.gif">
          <a:extLst>
            <a:ext uri="{FF2B5EF4-FFF2-40B4-BE49-F238E27FC236}">
              <a16:creationId xmlns:a16="http://schemas.microsoft.com/office/drawing/2014/main" id="{EB0E0A77-3773-468D-96AA-177F3800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6" name="srtImg" descr="https://www.explore.ms/images/sort_blank.gif">
          <a:extLst>
            <a:ext uri="{FF2B5EF4-FFF2-40B4-BE49-F238E27FC236}">
              <a16:creationId xmlns:a16="http://schemas.microsoft.com/office/drawing/2014/main" id="{89338A75-A39D-46B8-B480-583A848F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7" name="srtImg" descr="https://www.explore.ms/images/sort_blank.gif">
          <a:extLst>
            <a:ext uri="{FF2B5EF4-FFF2-40B4-BE49-F238E27FC236}">
              <a16:creationId xmlns:a16="http://schemas.microsoft.com/office/drawing/2014/main" id="{868A1939-2C3F-4CF8-A3D7-4C3FD5FB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8" name="srtImg" descr="https://www.explore.ms/images/sort_blank.gif">
          <a:extLst>
            <a:ext uri="{FF2B5EF4-FFF2-40B4-BE49-F238E27FC236}">
              <a16:creationId xmlns:a16="http://schemas.microsoft.com/office/drawing/2014/main" id="{44E04D06-7141-462E-8ECB-01834761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9" name="srtImg" descr="https://www.explore.ms/images/sort_blank.gif">
          <a:extLst>
            <a:ext uri="{FF2B5EF4-FFF2-40B4-BE49-F238E27FC236}">
              <a16:creationId xmlns:a16="http://schemas.microsoft.com/office/drawing/2014/main" id="{0342826D-82EC-43B7-94DD-C1E85677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0" name="srtImg" descr="https://www.explore.ms/images/sort_blank.gif">
          <a:extLst>
            <a:ext uri="{FF2B5EF4-FFF2-40B4-BE49-F238E27FC236}">
              <a16:creationId xmlns:a16="http://schemas.microsoft.com/office/drawing/2014/main" id="{6F5888F9-671A-460B-972E-D53E562B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1" name="srtImg" descr="https://www.explore.ms/images/sort_blank.gif">
          <a:extLst>
            <a:ext uri="{FF2B5EF4-FFF2-40B4-BE49-F238E27FC236}">
              <a16:creationId xmlns:a16="http://schemas.microsoft.com/office/drawing/2014/main" id="{31CD3496-F3DB-4886-A349-D1E1D5CC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2" name="srtImg" descr="https://www.explore.ms/images/sort_blank.gif">
          <a:extLst>
            <a:ext uri="{FF2B5EF4-FFF2-40B4-BE49-F238E27FC236}">
              <a16:creationId xmlns:a16="http://schemas.microsoft.com/office/drawing/2014/main" id="{386DED00-17D6-497B-B192-CD142CE6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3" name="srtImg" descr="https://www.explore.ms/images/sort_blank.gif">
          <a:extLst>
            <a:ext uri="{FF2B5EF4-FFF2-40B4-BE49-F238E27FC236}">
              <a16:creationId xmlns:a16="http://schemas.microsoft.com/office/drawing/2014/main" id="{48C14E99-B51C-4BC2-91F1-DAAD9ADB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4" name="srtImg" descr="https://www.explore.ms/images/sort_blank.gif">
          <a:extLst>
            <a:ext uri="{FF2B5EF4-FFF2-40B4-BE49-F238E27FC236}">
              <a16:creationId xmlns:a16="http://schemas.microsoft.com/office/drawing/2014/main" id="{6EB68CB9-C84B-4EC4-9D49-DDDA7975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5" name="srtImg" descr="https://www.explore.ms/images/sort_blank.gif">
          <a:extLst>
            <a:ext uri="{FF2B5EF4-FFF2-40B4-BE49-F238E27FC236}">
              <a16:creationId xmlns:a16="http://schemas.microsoft.com/office/drawing/2014/main" id="{F3850AEF-5057-4B85-BCCF-13CD8BA7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6" name="srtImg" descr="https://www.explore.ms/images/sort_blank.gif">
          <a:extLst>
            <a:ext uri="{FF2B5EF4-FFF2-40B4-BE49-F238E27FC236}">
              <a16:creationId xmlns:a16="http://schemas.microsoft.com/office/drawing/2014/main" id="{ABE5D3C8-730C-4F06-85F9-3EAA94B7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7" name="srtImg" descr="https://www.explore.ms/images/sort_blank.gif">
          <a:extLst>
            <a:ext uri="{FF2B5EF4-FFF2-40B4-BE49-F238E27FC236}">
              <a16:creationId xmlns:a16="http://schemas.microsoft.com/office/drawing/2014/main" id="{D0C4CD65-C2C8-4E58-8608-C06DDD6F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8" name="srtImg" descr="https://www.explore.ms/images/sort_blank.gif">
          <a:extLst>
            <a:ext uri="{FF2B5EF4-FFF2-40B4-BE49-F238E27FC236}">
              <a16:creationId xmlns:a16="http://schemas.microsoft.com/office/drawing/2014/main" id="{5370CD5A-CA09-4F3A-B8C8-ADB65D66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39" name="srtImg" descr="https://www.explore.ms/images/sort_blank.gif">
          <a:extLst>
            <a:ext uri="{FF2B5EF4-FFF2-40B4-BE49-F238E27FC236}">
              <a16:creationId xmlns:a16="http://schemas.microsoft.com/office/drawing/2014/main" id="{94760311-A79F-4A73-A7F8-A225ABC6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740" name="srtImg" descr="https://www.explore.ms/images/sort_blank.gif">
          <a:extLst>
            <a:ext uri="{FF2B5EF4-FFF2-40B4-BE49-F238E27FC236}">
              <a16:creationId xmlns:a16="http://schemas.microsoft.com/office/drawing/2014/main" id="{5A1FA04F-9679-452C-89B6-4D20D4A0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741" name="srtImg" descr="https://www.explore.ms/images/sort_blank.gif">
          <a:extLst>
            <a:ext uri="{FF2B5EF4-FFF2-40B4-BE49-F238E27FC236}">
              <a16:creationId xmlns:a16="http://schemas.microsoft.com/office/drawing/2014/main" id="{0F08F8F9-FEFF-402F-B464-17809216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742" name="srtImg" descr="https://www.explore.ms/images/sort_blank.gif">
          <a:extLst>
            <a:ext uri="{FF2B5EF4-FFF2-40B4-BE49-F238E27FC236}">
              <a16:creationId xmlns:a16="http://schemas.microsoft.com/office/drawing/2014/main" id="{6C7FC72C-5D7E-4AFC-941D-3C979FA1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743" name="srtImg" descr="https://www.explore.ms/images/sort_blank.gif">
          <a:extLst>
            <a:ext uri="{FF2B5EF4-FFF2-40B4-BE49-F238E27FC236}">
              <a16:creationId xmlns:a16="http://schemas.microsoft.com/office/drawing/2014/main" id="{08BD5A94-AB05-4442-86BC-6E492964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744" name="srtImg" descr="https://www.explore.ms/images/sort_blank.gif">
          <a:extLst>
            <a:ext uri="{FF2B5EF4-FFF2-40B4-BE49-F238E27FC236}">
              <a16:creationId xmlns:a16="http://schemas.microsoft.com/office/drawing/2014/main" id="{8D05DBA4-A2C0-419F-B700-49265B29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745" name="srtImg" descr="https://www.explore.ms/images/sort_blank.gif">
          <a:extLst>
            <a:ext uri="{FF2B5EF4-FFF2-40B4-BE49-F238E27FC236}">
              <a16:creationId xmlns:a16="http://schemas.microsoft.com/office/drawing/2014/main" id="{44104A7E-C5F9-4CD8-95B7-AEBAE5B5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46" name="srtImg" descr="https://www.explore.ms/images/sort_blank.gif">
          <a:extLst>
            <a:ext uri="{FF2B5EF4-FFF2-40B4-BE49-F238E27FC236}">
              <a16:creationId xmlns:a16="http://schemas.microsoft.com/office/drawing/2014/main" id="{C9AD2878-E3D7-4D74-A87C-EC24A62E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47" name="srtImg" descr="https://www.explore.ms/images/sort_blank.gif">
          <a:extLst>
            <a:ext uri="{FF2B5EF4-FFF2-40B4-BE49-F238E27FC236}">
              <a16:creationId xmlns:a16="http://schemas.microsoft.com/office/drawing/2014/main" id="{FA41FE14-7302-44BB-81C0-4E090AD8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48" name="srtImg" descr="https://www.explore.ms/images/sort_blank.gif">
          <a:extLst>
            <a:ext uri="{FF2B5EF4-FFF2-40B4-BE49-F238E27FC236}">
              <a16:creationId xmlns:a16="http://schemas.microsoft.com/office/drawing/2014/main" id="{407056AE-A733-45C0-BAEA-36F53779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49" name="srtImg" descr="https://www.explore.ms/images/sort_blank.gif">
          <a:extLst>
            <a:ext uri="{FF2B5EF4-FFF2-40B4-BE49-F238E27FC236}">
              <a16:creationId xmlns:a16="http://schemas.microsoft.com/office/drawing/2014/main" id="{B0735176-9931-4677-A1D5-7AFB24F6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0" name="srtImg" descr="https://www.explore.ms/images/sort_blank.gif">
          <a:extLst>
            <a:ext uri="{FF2B5EF4-FFF2-40B4-BE49-F238E27FC236}">
              <a16:creationId xmlns:a16="http://schemas.microsoft.com/office/drawing/2014/main" id="{C1CCEF0A-36AE-4FDD-966A-74A2EECE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1" name="srtImg" descr="https://www.explore.ms/images/sort_blank.gif">
          <a:extLst>
            <a:ext uri="{FF2B5EF4-FFF2-40B4-BE49-F238E27FC236}">
              <a16:creationId xmlns:a16="http://schemas.microsoft.com/office/drawing/2014/main" id="{85565F2C-3D3C-4050-B9DB-DFA4BC48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2" name="srtImg" descr="https://www.explore.ms/images/sort_blank.gif">
          <a:extLst>
            <a:ext uri="{FF2B5EF4-FFF2-40B4-BE49-F238E27FC236}">
              <a16:creationId xmlns:a16="http://schemas.microsoft.com/office/drawing/2014/main" id="{9BDEE7E2-A50E-41A9-B9BE-EAD27138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3" name="srtImg" descr="https://www.explore.ms/images/sort_blank.gif">
          <a:extLst>
            <a:ext uri="{FF2B5EF4-FFF2-40B4-BE49-F238E27FC236}">
              <a16:creationId xmlns:a16="http://schemas.microsoft.com/office/drawing/2014/main" id="{9D1DF24D-EBCF-403E-AA74-925D0EAD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4" name="srtImg" descr="https://www.explore.ms/images/sort_blank.gif">
          <a:extLst>
            <a:ext uri="{FF2B5EF4-FFF2-40B4-BE49-F238E27FC236}">
              <a16:creationId xmlns:a16="http://schemas.microsoft.com/office/drawing/2014/main" id="{85DE935A-195D-41B1-AECB-FEF63A22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5" name="srtImg" descr="https://www.explore.ms/images/sort_blank.gif">
          <a:extLst>
            <a:ext uri="{FF2B5EF4-FFF2-40B4-BE49-F238E27FC236}">
              <a16:creationId xmlns:a16="http://schemas.microsoft.com/office/drawing/2014/main" id="{49F16B3A-7109-4C5B-9583-4327CCF6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6" name="srtImg" descr="https://www.explore.ms/images/sort_blank.gif">
          <a:extLst>
            <a:ext uri="{FF2B5EF4-FFF2-40B4-BE49-F238E27FC236}">
              <a16:creationId xmlns:a16="http://schemas.microsoft.com/office/drawing/2014/main" id="{5E02240F-7C2A-4475-97A3-DF6F6D20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7" name="srtImg" descr="https://www.explore.ms/images/sort_blank.gif">
          <a:extLst>
            <a:ext uri="{FF2B5EF4-FFF2-40B4-BE49-F238E27FC236}">
              <a16:creationId xmlns:a16="http://schemas.microsoft.com/office/drawing/2014/main" id="{062633BF-BAC1-45C9-9170-61D76831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8" name="srtImg" descr="https://www.explore.ms/images/sort_blank.gif">
          <a:extLst>
            <a:ext uri="{FF2B5EF4-FFF2-40B4-BE49-F238E27FC236}">
              <a16:creationId xmlns:a16="http://schemas.microsoft.com/office/drawing/2014/main" id="{E9D5C899-416C-4262-A813-B71E2F0F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9" name="srtImg" descr="https://www.explore.ms/images/sort_blank.gif">
          <a:extLst>
            <a:ext uri="{FF2B5EF4-FFF2-40B4-BE49-F238E27FC236}">
              <a16:creationId xmlns:a16="http://schemas.microsoft.com/office/drawing/2014/main" id="{C6A92D0C-ADCA-4517-AEF3-D767AB79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0" name="srtImg" descr="https://www.explore.ms/images/sort_blank.gif">
          <a:extLst>
            <a:ext uri="{FF2B5EF4-FFF2-40B4-BE49-F238E27FC236}">
              <a16:creationId xmlns:a16="http://schemas.microsoft.com/office/drawing/2014/main" id="{132160FA-6D85-4908-94F2-F404A5B9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1" name="srtImg" descr="https://www.explore.ms/images/sort_blank.gif">
          <a:extLst>
            <a:ext uri="{FF2B5EF4-FFF2-40B4-BE49-F238E27FC236}">
              <a16:creationId xmlns:a16="http://schemas.microsoft.com/office/drawing/2014/main" id="{ED9EB5B5-7EFB-4EA3-9049-FE983C43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2" name="srtImg" descr="https://www.explore.ms/images/sort_blank.gif">
          <a:extLst>
            <a:ext uri="{FF2B5EF4-FFF2-40B4-BE49-F238E27FC236}">
              <a16:creationId xmlns:a16="http://schemas.microsoft.com/office/drawing/2014/main" id="{EA820A22-43BF-4EDA-8E03-2A8263D2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3" name="srtImg" descr="https://www.explore.ms/images/sort_blank.gif">
          <a:extLst>
            <a:ext uri="{FF2B5EF4-FFF2-40B4-BE49-F238E27FC236}">
              <a16:creationId xmlns:a16="http://schemas.microsoft.com/office/drawing/2014/main" id="{CED2F7AA-0AA1-4C80-88DA-F6FDB5C7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4" name="srtImg" descr="https://www.explore.ms/images/sort_blank.gif">
          <a:extLst>
            <a:ext uri="{FF2B5EF4-FFF2-40B4-BE49-F238E27FC236}">
              <a16:creationId xmlns:a16="http://schemas.microsoft.com/office/drawing/2014/main" id="{BE86F94D-6D02-4D73-82A2-41E50624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5" name="srtImg" descr="https://www.explore.ms/images/sort_blank.gif">
          <a:extLst>
            <a:ext uri="{FF2B5EF4-FFF2-40B4-BE49-F238E27FC236}">
              <a16:creationId xmlns:a16="http://schemas.microsoft.com/office/drawing/2014/main" id="{2F40F282-1A9B-471B-B11C-E265D674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6" name="srtImg" descr="https://www.explore.ms/images/sort_blank.gif">
          <a:extLst>
            <a:ext uri="{FF2B5EF4-FFF2-40B4-BE49-F238E27FC236}">
              <a16:creationId xmlns:a16="http://schemas.microsoft.com/office/drawing/2014/main" id="{162279B3-1528-42DC-823B-6251A0BA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7" name="srtImg" descr="https://www.explore.ms/images/sort_blank.gif">
          <a:extLst>
            <a:ext uri="{FF2B5EF4-FFF2-40B4-BE49-F238E27FC236}">
              <a16:creationId xmlns:a16="http://schemas.microsoft.com/office/drawing/2014/main" id="{D4C03CE5-4CB2-4F68-86F4-9C0E80CE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8" name="srtImg" descr="https://www.explore.ms/images/sort_blank.gif">
          <a:extLst>
            <a:ext uri="{FF2B5EF4-FFF2-40B4-BE49-F238E27FC236}">
              <a16:creationId xmlns:a16="http://schemas.microsoft.com/office/drawing/2014/main" id="{8E11DC0B-EFAD-4376-A336-DD8B760C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9" name="srtImg" descr="https://www.explore.ms/images/sort_blank.gif">
          <a:extLst>
            <a:ext uri="{FF2B5EF4-FFF2-40B4-BE49-F238E27FC236}">
              <a16:creationId xmlns:a16="http://schemas.microsoft.com/office/drawing/2014/main" id="{8AABAF18-4CB6-4BD6-B76D-F47E9427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</xdr:row>
      <xdr:rowOff>0</xdr:rowOff>
    </xdr:from>
    <xdr:ext cx="9525" cy="9525"/>
    <xdr:pic>
      <xdr:nvPicPr>
        <xdr:cNvPr id="770" name="srtImg" descr="https://www.explore.ms/images/sort_blank.gif">
          <a:extLst>
            <a:ext uri="{FF2B5EF4-FFF2-40B4-BE49-F238E27FC236}">
              <a16:creationId xmlns:a16="http://schemas.microsoft.com/office/drawing/2014/main" id="{381B733B-26A8-4132-A2C4-E03296EA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1" name="srtImg" descr="https://www.explore.ms/images/sort_blank.gif">
          <a:extLst>
            <a:ext uri="{FF2B5EF4-FFF2-40B4-BE49-F238E27FC236}">
              <a16:creationId xmlns:a16="http://schemas.microsoft.com/office/drawing/2014/main" id="{99A07A42-C1C0-4400-9D0B-FFEFA637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2" name="srtImg" descr="https://www.explore.ms/images/sort_blank.gif">
          <a:extLst>
            <a:ext uri="{FF2B5EF4-FFF2-40B4-BE49-F238E27FC236}">
              <a16:creationId xmlns:a16="http://schemas.microsoft.com/office/drawing/2014/main" id="{F6F2A074-212C-48CE-9D8A-2EA4C7AD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3" name="srtImg" descr="https://www.explore.ms/images/sort_blank.gif">
          <a:extLst>
            <a:ext uri="{FF2B5EF4-FFF2-40B4-BE49-F238E27FC236}">
              <a16:creationId xmlns:a16="http://schemas.microsoft.com/office/drawing/2014/main" id="{D8502357-F21A-4406-BE25-F9A5250D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4" name="srtImg" descr="https://www.explore.ms/images/sort_blank.gif">
          <a:extLst>
            <a:ext uri="{FF2B5EF4-FFF2-40B4-BE49-F238E27FC236}">
              <a16:creationId xmlns:a16="http://schemas.microsoft.com/office/drawing/2014/main" id="{835DA692-8208-49B9-AE77-39041B14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5" name="srtImg" descr="https://www.explore.ms/images/sort_blank.gif">
          <a:extLst>
            <a:ext uri="{FF2B5EF4-FFF2-40B4-BE49-F238E27FC236}">
              <a16:creationId xmlns:a16="http://schemas.microsoft.com/office/drawing/2014/main" id="{73B1F138-1150-4B08-A0A9-EE05959E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6" name="srtImg" descr="https://www.explore.ms/images/sort_blank.gif">
          <a:extLst>
            <a:ext uri="{FF2B5EF4-FFF2-40B4-BE49-F238E27FC236}">
              <a16:creationId xmlns:a16="http://schemas.microsoft.com/office/drawing/2014/main" id="{8C6B073B-2322-4D2A-92A9-F260B999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7" name="srtImg" descr="https://www.explore.ms/images/sort_blank.gif">
          <a:extLst>
            <a:ext uri="{FF2B5EF4-FFF2-40B4-BE49-F238E27FC236}">
              <a16:creationId xmlns:a16="http://schemas.microsoft.com/office/drawing/2014/main" id="{5435F58E-B674-48CE-93A9-20F10545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8" name="srtImg" descr="https://www.explore.ms/images/sort_blank.gif">
          <a:extLst>
            <a:ext uri="{FF2B5EF4-FFF2-40B4-BE49-F238E27FC236}">
              <a16:creationId xmlns:a16="http://schemas.microsoft.com/office/drawing/2014/main" id="{C6788BA4-B379-4DFA-BD2E-5C090D71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79" name="srtImg" descr="https://www.explore.ms/images/sort_blank.gif">
          <a:extLst>
            <a:ext uri="{FF2B5EF4-FFF2-40B4-BE49-F238E27FC236}">
              <a16:creationId xmlns:a16="http://schemas.microsoft.com/office/drawing/2014/main" id="{2EB6BAE3-C1DD-4AA0-BC15-9DDEB6A6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80" name="srtImg" descr="https://www.explore.ms/images/sort_blank.gif">
          <a:extLst>
            <a:ext uri="{FF2B5EF4-FFF2-40B4-BE49-F238E27FC236}">
              <a16:creationId xmlns:a16="http://schemas.microsoft.com/office/drawing/2014/main" id="{2C06173A-083A-45DA-9F63-4F646D21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81" name="srtImg" descr="https://www.explore.ms/images/sort_blank.gif">
          <a:extLst>
            <a:ext uri="{FF2B5EF4-FFF2-40B4-BE49-F238E27FC236}">
              <a16:creationId xmlns:a16="http://schemas.microsoft.com/office/drawing/2014/main" id="{3B09A430-9577-413A-9F78-C9F1C3DC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2" name="srtImg" descr="https://www.explore.ms/images/sort_blank.gif">
          <a:extLst>
            <a:ext uri="{FF2B5EF4-FFF2-40B4-BE49-F238E27FC236}">
              <a16:creationId xmlns:a16="http://schemas.microsoft.com/office/drawing/2014/main" id="{E1EF0DD3-9A52-45FA-8D24-B9B78001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3" name="srtImg" descr="https://www.explore.ms/images/sort_blank.gif">
          <a:extLst>
            <a:ext uri="{FF2B5EF4-FFF2-40B4-BE49-F238E27FC236}">
              <a16:creationId xmlns:a16="http://schemas.microsoft.com/office/drawing/2014/main" id="{60D56B8F-4653-44B6-A8AE-BC2A61A2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4" name="srtImg" descr="https://www.explore.ms/images/sort_blank.gif">
          <a:extLst>
            <a:ext uri="{FF2B5EF4-FFF2-40B4-BE49-F238E27FC236}">
              <a16:creationId xmlns:a16="http://schemas.microsoft.com/office/drawing/2014/main" id="{A72BA6C3-2325-40F2-9169-A2E5325C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5" name="srtImg" descr="https://www.explore.ms/images/sort_blank.gif">
          <a:extLst>
            <a:ext uri="{FF2B5EF4-FFF2-40B4-BE49-F238E27FC236}">
              <a16:creationId xmlns:a16="http://schemas.microsoft.com/office/drawing/2014/main" id="{0A8C1ED1-FF07-4736-A9C1-6231DD8B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6" name="srtImg" descr="https://www.explore.ms/images/sort_blank.gif">
          <a:extLst>
            <a:ext uri="{FF2B5EF4-FFF2-40B4-BE49-F238E27FC236}">
              <a16:creationId xmlns:a16="http://schemas.microsoft.com/office/drawing/2014/main" id="{3C123A5E-151A-495D-9E60-95F007F6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7" name="srtImg" descr="https://www.explore.ms/images/sort_blank.gif">
          <a:extLst>
            <a:ext uri="{FF2B5EF4-FFF2-40B4-BE49-F238E27FC236}">
              <a16:creationId xmlns:a16="http://schemas.microsoft.com/office/drawing/2014/main" id="{12AABC9B-C701-4F13-BED4-58635560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8" name="srtImg" descr="https://www.explore.ms/images/sort_blank.gif">
          <a:extLst>
            <a:ext uri="{FF2B5EF4-FFF2-40B4-BE49-F238E27FC236}">
              <a16:creationId xmlns:a16="http://schemas.microsoft.com/office/drawing/2014/main" id="{247BFF86-366C-47A8-87B9-A221DEA2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9" name="srtImg" descr="https://www.explore.ms/images/sort_blank.gif">
          <a:extLst>
            <a:ext uri="{FF2B5EF4-FFF2-40B4-BE49-F238E27FC236}">
              <a16:creationId xmlns:a16="http://schemas.microsoft.com/office/drawing/2014/main" id="{C52E6B04-E088-44EF-8295-602D645A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0" name="srtImg" descr="https://www.explore.ms/images/sort_blank.gif">
          <a:extLst>
            <a:ext uri="{FF2B5EF4-FFF2-40B4-BE49-F238E27FC236}">
              <a16:creationId xmlns:a16="http://schemas.microsoft.com/office/drawing/2014/main" id="{A6B3BE56-56F0-42BF-823D-C7279373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1" name="srtImg" descr="https://www.explore.ms/images/sort_blank.gif">
          <a:extLst>
            <a:ext uri="{FF2B5EF4-FFF2-40B4-BE49-F238E27FC236}">
              <a16:creationId xmlns:a16="http://schemas.microsoft.com/office/drawing/2014/main" id="{4A5BCC44-8EBB-4CEF-9343-AA490422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2" name="srtImg" descr="https://www.explore.ms/images/sort_blank.gif">
          <a:extLst>
            <a:ext uri="{FF2B5EF4-FFF2-40B4-BE49-F238E27FC236}">
              <a16:creationId xmlns:a16="http://schemas.microsoft.com/office/drawing/2014/main" id="{3F0D6D44-13D3-4551-A748-8A941F05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3" name="srtImg" descr="https://www.explore.ms/images/sort_blank.gif">
          <a:extLst>
            <a:ext uri="{FF2B5EF4-FFF2-40B4-BE49-F238E27FC236}">
              <a16:creationId xmlns:a16="http://schemas.microsoft.com/office/drawing/2014/main" id="{24436D24-13DB-43EA-B37B-FB037E33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4" name="srtImg" descr="https://www.explore.ms/images/sort_blank.gif">
          <a:extLst>
            <a:ext uri="{FF2B5EF4-FFF2-40B4-BE49-F238E27FC236}">
              <a16:creationId xmlns:a16="http://schemas.microsoft.com/office/drawing/2014/main" id="{BB694B37-0F74-470F-8AA1-0AEBB99F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5" name="srtImg" descr="https://www.explore.ms/images/sort_blank.gif">
          <a:extLst>
            <a:ext uri="{FF2B5EF4-FFF2-40B4-BE49-F238E27FC236}">
              <a16:creationId xmlns:a16="http://schemas.microsoft.com/office/drawing/2014/main" id="{22C492CB-656E-43CF-8E44-D3B1C605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6" name="srtImg" descr="https://www.explore.ms/images/sort_blank.gif">
          <a:extLst>
            <a:ext uri="{FF2B5EF4-FFF2-40B4-BE49-F238E27FC236}">
              <a16:creationId xmlns:a16="http://schemas.microsoft.com/office/drawing/2014/main" id="{07DFC938-0B5A-4F57-9E05-687C02FC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7" name="srtImg" descr="https://www.explore.ms/images/sort_blank.gif">
          <a:extLst>
            <a:ext uri="{FF2B5EF4-FFF2-40B4-BE49-F238E27FC236}">
              <a16:creationId xmlns:a16="http://schemas.microsoft.com/office/drawing/2014/main" id="{8508C382-E296-4618-8B75-98E030B7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8" name="srtImg" descr="https://www.explore.ms/images/sort_blank.gif">
          <a:extLst>
            <a:ext uri="{FF2B5EF4-FFF2-40B4-BE49-F238E27FC236}">
              <a16:creationId xmlns:a16="http://schemas.microsoft.com/office/drawing/2014/main" id="{0A51D7E2-7B95-4189-A370-B819EC23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9" name="srtImg" descr="https://www.explore.ms/images/sort_blank.gif">
          <a:extLst>
            <a:ext uri="{FF2B5EF4-FFF2-40B4-BE49-F238E27FC236}">
              <a16:creationId xmlns:a16="http://schemas.microsoft.com/office/drawing/2014/main" id="{C8B7D576-0087-4C2A-B4F4-E2FB4476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0" name="srtImg" descr="https://www.explore.ms/images/sort_blank.gif">
          <a:extLst>
            <a:ext uri="{FF2B5EF4-FFF2-40B4-BE49-F238E27FC236}">
              <a16:creationId xmlns:a16="http://schemas.microsoft.com/office/drawing/2014/main" id="{38F410DB-1940-46D8-AC11-8FBFEB31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1" name="srtImg" descr="https://www.explore.ms/images/sort_blank.gif">
          <a:extLst>
            <a:ext uri="{FF2B5EF4-FFF2-40B4-BE49-F238E27FC236}">
              <a16:creationId xmlns:a16="http://schemas.microsoft.com/office/drawing/2014/main" id="{E87CC785-5927-431F-98F1-2C4B48D2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2" name="srtImg" descr="https://www.explore.ms/images/sort_blank.gif">
          <a:extLst>
            <a:ext uri="{FF2B5EF4-FFF2-40B4-BE49-F238E27FC236}">
              <a16:creationId xmlns:a16="http://schemas.microsoft.com/office/drawing/2014/main" id="{1A05D8F8-98D0-477F-BA87-94466C1C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3" name="srtImg" descr="https://www.explore.ms/images/sort_blank.gif">
          <a:extLst>
            <a:ext uri="{FF2B5EF4-FFF2-40B4-BE49-F238E27FC236}">
              <a16:creationId xmlns:a16="http://schemas.microsoft.com/office/drawing/2014/main" id="{E1D4D27A-2B8C-49A4-B4EA-B072F1D2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4" name="srtImg" descr="https://www.explore.ms/images/sort_blank.gif">
          <a:extLst>
            <a:ext uri="{FF2B5EF4-FFF2-40B4-BE49-F238E27FC236}">
              <a16:creationId xmlns:a16="http://schemas.microsoft.com/office/drawing/2014/main" id="{BEE1F61D-6717-4463-AEF4-4CB39736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5" name="srtImg" descr="https://www.explore.ms/images/sort_blank.gif">
          <a:extLst>
            <a:ext uri="{FF2B5EF4-FFF2-40B4-BE49-F238E27FC236}">
              <a16:creationId xmlns:a16="http://schemas.microsoft.com/office/drawing/2014/main" id="{C57A7FD5-75B7-427C-B81C-BE50F873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6" name="srtImg" descr="https://www.explore.ms/images/sort_blank.gif">
          <a:extLst>
            <a:ext uri="{FF2B5EF4-FFF2-40B4-BE49-F238E27FC236}">
              <a16:creationId xmlns:a16="http://schemas.microsoft.com/office/drawing/2014/main" id="{7D3DC91C-E450-448F-A73B-333FAB24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7" name="srtImg" descr="https://www.explore.ms/images/sort_blank.gif">
          <a:extLst>
            <a:ext uri="{FF2B5EF4-FFF2-40B4-BE49-F238E27FC236}">
              <a16:creationId xmlns:a16="http://schemas.microsoft.com/office/drawing/2014/main" id="{A9130692-061B-42BE-8988-68B903B5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8" name="srtImg" descr="https://www.explore.ms/images/sort_blank.gif">
          <a:extLst>
            <a:ext uri="{FF2B5EF4-FFF2-40B4-BE49-F238E27FC236}">
              <a16:creationId xmlns:a16="http://schemas.microsoft.com/office/drawing/2014/main" id="{1583C315-6750-42A1-954A-BFE1DE3D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9" name="srtImg" descr="https://www.explore.ms/images/sort_blank.gif">
          <a:extLst>
            <a:ext uri="{FF2B5EF4-FFF2-40B4-BE49-F238E27FC236}">
              <a16:creationId xmlns:a16="http://schemas.microsoft.com/office/drawing/2014/main" id="{328037AD-34A3-47F9-9061-F720E054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0" name="srtImg" descr="https://www.explore.ms/images/sort_blank.gif">
          <a:extLst>
            <a:ext uri="{FF2B5EF4-FFF2-40B4-BE49-F238E27FC236}">
              <a16:creationId xmlns:a16="http://schemas.microsoft.com/office/drawing/2014/main" id="{7789A514-20D6-4B7C-90BF-D0E65685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1" name="srtImg" descr="https://www.explore.ms/images/sort_blank.gif">
          <a:extLst>
            <a:ext uri="{FF2B5EF4-FFF2-40B4-BE49-F238E27FC236}">
              <a16:creationId xmlns:a16="http://schemas.microsoft.com/office/drawing/2014/main" id="{33F7262B-0005-4543-8382-34BAC1F7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2" name="srtImg" descr="https://www.explore.ms/images/sort_blank.gif">
          <a:extLst>
            <a:ext uri="{FF2B5EF4-FFF2-40B4-BE49-F238E27FC236}">
              <a16:creationId xmlns:a16="http://schemas.microsoft.com/office/drawing/2014/main" id="{A07FDEE9-DC0B-45FC-94CB-D40ECDBA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3" name="srtImg" descr="https://www.explore.ms/images/sort_blank.gif">
          <a:extLst>
            <a:ext uri="{FF2B5EF4-FFF2-40B4-BE49-F238E27FC236}">
              <a16:creationId xmlns:a16="http://schemas.microsoft.com/office/drawing/2014/main" id="{A99D9FE2-0C00-4248-A10B-0F1AAF8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4" name="srtImg" descr="https://www.explore.ms/images/sort_blank.gif">
          <a:extLst>
            <a:ext uri="{FF2B5EF4-FFF2-40B4-BE49-F238E27FC236}">
              <a16:creationId xmlns:a16="http://schemas.microsoft.com/office/drawing/2014/main" id="{1326D98B-12AE-400F-8150-4C4092E7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5" name="srtImg" descr="https://www.explore.ms/images/sort_blank.gif">
          <a:extLst>
            <a:ext uri="{FF2B5EF4-FFF2-40B4-BE49-F238E27FC236}">
              <a16:creationId xmlns:a16="http://schemas.microsoft.com/office/drawing/2014/main" id="{BE24445A-B383-4FFB-97F6-1CBDFED9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6" name="srtImg" descr="https://www.explore.ms/images/sort_blank.gif">
          <a:extLst>
            <a:ext uri="{FF2B5EF4-FFF2-40B4-BE49-F238E27FC236}">
              <a16:creationId xmlns:a16="http://schemas.microsoft.com/office/drawing/2014/main" id="{AFCF9700-CBCC-418B-9142-3262D42F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7" name="srtImg" descr="https://www.explore.ms/images/sort_blank.gif">
          <a:extLst>
            <a:ext uri="{FF2B5EF4-FFF2-40B4-BE49-F238E27FC236}">
              <a16:creationId xmlns:a16="http://schemas.microsoft.com/office/drawing/2014/main" id="{93812403-4FDE-4BB1-9857-F36B425E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8" name="srtImg" descr="https://www.explore.ms/images/sort_blank.gif">
          <a:extLst>
            <a:ext uri="{FF2B5EF4-FFF2-40B4-BE49-F238E27FC236}">
              <a16:creationId xmlns:a16="http://schemas.microsoft.com/office/drawing/2014/main" id="{FAB99F50-E9E3-4C1D-80AB-6E8A8C78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9" name="srtImg" descr="https://www.explore.ms/images/sort_blank.gif">
          <a:extLst>
            <a:ext uri="{FF2B5EF4-FFF2-40B4-BE49-F238E27FC236}">
              <a16:creationId xmlns:a16="http://schemas.microsoft.com/office/drawing/2014/main" id="{63D579E1-AAEC-4F44-9D24-40F4EF11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0" name="srtImg" descr="https://www.explore.ms/images/sort_blank.gif">
          <a:extLst>
            <a:ext uri="{FF2B5EF4-FFF2-40B4-BE49-F238E27FC236}">
              <a16:creationId xmlns:a16="http://schemas.microsoft.com/office/drawing/2014/main" id="{2D76F082-0D8D-4541-B9C4-F17FB915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1" name="srtImg" descr="https://www.explore.ms/images/sort_blank.gif">
          <a:extLst>
            <a:ext uri="{FF2B5EF4-FFF2-40B4-BE49-F238E27FC236}">
              <a16:creationId xmlns:a16="http://schemas.microsoft.com/office/drawing/2014/main" id="{3BBB729B-677F-4BFA-8F32-CC39ED4E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2" name="srtImg" descr="https://www.explore.ms/images/sort_blank.gif">
          <a:extLst>
            <a:ext uri="{FF2B5EF4-FFF2-40B4-BE49-F238E27FC236}">
              <a16:creationId xmlns:a16="http://schemas.microsoft.com/office/drawing/2014/main" id="{51C9C1CD-A8A2-4228-8C51-75C07436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3" name="srtImg" descr="https://www.explore.ms/images/sort_blank.gif">
          <a:extLst>
            <a:ext uri="{FF2B5EF4-FFF2-40B4-BE49-F238E27FC236}">
              <a16:creationId xmlns:a16="http://schemas.microsoft.com/office/drawing/2014/main" id="{8312733F-9FF4-4845-8AFA-7ED88F99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4" name="srtImg" descr="https://www.explore.ms/images/sort_blank.gif">
          <a:extLst>
            <a:ext uri="{FF2B5EF4-FFF2-40B4-BE49-F238E27FC236}">
              <a16:creationId xmlns:a16="http://schemas.microsoft.com/office/drawing/2014/main" id="{195275E9-5E6A-4C3A-8B5D-1A537CAC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5" name="srtImg" descr="https://www.explore.ms/images/sort_blank.gif">
          <a:extLst>
            <a:ext uri="{FF2B5EF4-FFF2-40B4-BE49-F238E27FC236}">
              <a16:creationId xmlns:a16="http://schemas.microsoft.com/office/drawing/2014/main" id="{8CCA87FA-8829-4CED-B6DC-61AC7334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6" name="srtImg" descr="https://www.explore.ms/images/sort_blank.gif">
          <a:extLst>
            <a:ext uri="{FF2B5EF4-FFF2-40B4-BE49-F238E27FC236}">
              <a16:creationId xmlns:a16="http://schemas.microsoft.com/office/drawing/2014/main" id="{6BCDCB8B-1DD5-44E2-B116-3EB96E04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7" name="srtImg" descr="https://www.explore.ms/images/sort_blank.gif">
          <a:extLst>
            <a:ext uri="{FF2B5EF4-FFF2-40B4-BE49-F238E27FC236}">
              <a16:creationId xmlns:a16="http://schemas.microsoft.com/office/drawing/2014/main" id="{CAA98286-EB28-4291-9006-F1C4DDA9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8" name="srtImg" descr="https://www.explore.ms/images/sort_blank.gif">
          <a:extLst>
            <a:ext uri="{FF2B5EF4-FFF2-40B4-BE49-F238E27FC236}">
              <a16:creationId xmlns:a16="http://schemas.microsoft.com/office/drawing/2014/main" id="{16F40CFB-8E26-41DE-9520-8AAC4C3A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9" name="srtImg" descr="https://www.explore.ms/images/sort_blank.gif">
          <a:extLst>
            <a:ext uri="{FF2B5EF4-FFF2-40B4-BE49-F238E27FC236}">
              <a16:creationId xmlns:a16="http://schemas.microsoft.com/office/drawing/2014/main" id="{2F14C0CC-4ABD-408F-8768-B6D47AED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0" name="srtImg" descr="https://www.explore.ms/images/sort_blank.gif">
          <a:extLst>
            <a:ext uri="{FF2B5EF4-FFF2-40B4-BE49-F238E27FC236}">
              <a16:creationId xmlns:a16="http://schemas.microsoft.com/office/drawing/2014/main" id="{312B9333-5D31-429D-932E-ADBC2965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1" name="srtImg" descr="https://www.explore.ms/images/sort_blank.gif">
          <a:extLst>
            <a:ext uri="{FF2B5EF4-FFF2-40B4-BE49-F238E27FC236}">
              <a16:creationId xmlns:a16="http://schemas.microsoft.com/office/drawing/2014/main" id="{DB169D1D-4151-4BD5-AA87-F1E7DE6C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2" name="srtImg" descr="https://www.explore.ms/images/sort_blank.gif">
          <a:extLst>
            <a:ext uri="{FF2B5EF4-FFF2-40B4-BE49-F238E27FC236}">
              <a16:creationId xmlns:a16="http://schemas.microsoft.com/office/drawing/2014/main" id="{574710C5-01A2-4F75-9BDC-79E4EEE6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3" name="srtImg" descr="https://www.explore.ms/images/sort_blank.gif">
          <a:extLst>
            <a:ext uri="{FF2B5EF4-FFF2-40B4-BE49-F238E27FC236}">
              <a16:creationId xmlns:a16="http://schemas.microsoft.com/office/drawing/2014/main" id="{7F226BB3-60A2-47C4-9474-8211B5F1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4" name="srtImg" descr="https://www.explore.ms/images/sort_blank.gif">
          <a:extLst>
            <a:ext uri="{FF2B5EF4-FFF2-40B4-BE49-F238E27FC236}">
              <a16:creationId xmlns:a16="http://schemas.microsoft.com/office/drawing/2014/main" id="{037C923C-4735-4EC8-979E-019F2B7E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5" name="srtImg" descr="https://www.explore.ms/images/sort_blank.gif">
          <a:extLst>
            <a:ext uri="{FF2B5EF4-FFF2-40B4-BE49-F238E27FC236}">
              <a16:creationId xmlns:a16="http://schemas.microsoft.com/office/drawing/2014/main" id="{B9202AAB-7F42-42A7-8ED7-62458972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6" name="srtImg" descr="https://www.explore.ms/images/sort_blank.gif">
          <a:extLst>
            <a:ext uri="{FF2B5EF4-FFF2-40B4-BE49-F238E27FC236}">
              <a16:creationId xmlns:a16="http://schemas.microsoft.com/office/drawing/2014/main" id="{ED6363A1-4524-4A29-AA2C-8B45848D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7" name="srtImg" descr="https://www.explore.ms/images/sort_blank.gif">
          <a:extLst>
            <a:ext uri="{FF2B5EF4-FFF2-40B4-BE49-F238E27FC236}">
              <a16:creationId xmlns:a16="http://schemas.microsoft.com/office/drawing/2014/main" id="{54B2B8D6-E353-454F-89A0-CFB4FEA8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8" name="srtImg" descr="https://www.explore.ms/images/sort_blank.gif">
          <a:extLst>
            <a:ext uri="{FF2B5EF4-FFF2-40B4-BE49-F238E27FC236}">
              <a16:creationId xmlns:a16="http://schemas.microsoft.com/office/drawing/2014/main" id="{F5BCA32B-714A-4E72-B6BD-8A5A3232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9" name="srtImg" descr="https://www.explore.ms/images/sort_blank.gif">
          <a:extLst>
            <a:ext uri="{FF2B5EF4-FFF2-40B4-BE49-F238E27FC236}">
              <a16:creationId xmlns:a16="http://schemas.microsoft.com/office/drawing/2014/main" id="{72AE41EF-54B7-4FCC-BEA3-9DC6870E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0" name="srtImg" descr="https://www.explore.ms/images/sort_blank.gif">
          <a:extLst>
            <a:ext uri="{FF2B5EF4-FFF2-40B4-BE49-F238E27FC236}">
              <a16:creationId xmlns:a16="http://schemas.microsoft.com/office/drawing/2014/main" id="{ADDC5F21-4348-4AD7-A0A8-6388DEAE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1" name="srtImg" descr="https://www.explore.ms/images/sort_blank.gif">
          <a:extLst>
            <a:ext uri="{FF2B5EF4-FFF2-40B4-BE49-F238E27FC236}">
              <a16:creationId xmlns:a16="http://schemas.microsoft.com/office/drawing/2014/main" id="{13FDFD3A-A933-4201-9FFC-DFA60AAE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2" name="srtImg" descr="https://www.explore.ms/images/sort_blank.gif">
          <a:extLst>
            <a:ext uri="{FF2B5EF4-FFF2-40B4-BE49-F238E27FC236}">
              <a16:creationId xmlns:a16="http://schemas.microsoft.com/office/drawing/2014/main" id="{460D5298-9620-489D-A291-D331D47B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3" name="srtImg" descr="https://www.explore.ms/images/sort_blank.gif">
          <a:extLst>
            <a:ext uri="{FF2B5EF4-FFF2-40B4-BE49-F238E27FC236}">
              <a16:creationId xmlns:a16="http://schemas.microsoft.com/office/drawing/2014/main" id="{BB57C905-D1AB-41E8-8073-BD0521F6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4" name="srtImg" descr="https://www.explore.ms/images/sort_blank.gif">
          <a:extLst>
            <a:ext uri="{FF2B5EF4-FFF2-40B4-BE49-F238E27FC236}">
              <a16:creationId xmlns:a16="http://schemas.microsoft.com/office/drawing/2014/main" id="{6A0EDCA9-1562-48C3-ADDA-16E1E23D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5" name="srtImg" descr="https://www.explore.ms/images/sort_blank.gif">
          <a:extLst>
            <a:ext uri="{FF2B5EF4-FFF2-40B4-BE49-F238E27FC236}">
              <a16:creationId xmlns:a16="http://schemas.microsoft.com/office/drawing/2014/main" id="{5DF11161-F5FB-48C3-9494-03A88AD5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6" name="srtImg" descr="https://www.explore.ms/images/sort_blank.gif">
          <a:extLst>
            <a:ext uri="{FF2B5EF4-FFF2-40B4-BE49-F238E27FC236}">
              <a16:creationId xmlns:a16="http://schemas.microsoft.com/office/drawing/2014/main" id="{BA937CE7-D06C-4FBE-888B-98498230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7" name="srtImg" descr="https://www.explore.ms/images/sort_blank.gif">
          <a:extLst>
            <a:ext uri="{FF2B5EF4-FFF2-40B4-BE49-F238E27FC236}">
              <a16:creationId xmlns:a16="http://schemas.microsoft.com/office/drawing/2014/main" id="{1671CEA5-6870-4341-84B6-60260D3F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8" name="srtImg" descr="https://www.explore.ms/images/sort_blank.gif">
          <a:extLst>
            <a:ext uri="{FF2B5EF4-FFF2-40B4-BE49-F238E27FC236}">
              <a16:creationId xmlns:a16="http://schemas.microsoft.com/office/drawing/2014/main" id="{645CB6E6-3615-4BA2-A608-9C6226E4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9" name="srtImg" descr="https://www.explore.ms/images/sort_blank.gif">
          <a:extLst>
            <a:ext uri="{FF2B5EF4-FFF2-40B4-BE49-F238E27FC236}">
              <a16:creationId xmlns:a16="http://schemas.microsoft.com/office/drawing/2014/main" id="{5B2EA06F-EBA4-4A2A-B894-9EE6B873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50" name="srtImg" descr="https://www.explore.ms/images/sort_blank.gif">
          <a:extLst>
            <a:ext uri="{FF2B5EF4-FFF2-40B4-BE49-F238E27FC236}">
              <a16:creationId xmlns:a16="http://schemas.microsoft.com/office/drawing/2014/main" id="{0D47D1B3-DD86-4B7E-A4DF-57484212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51" name="srtImg" descr="https://www.explore.ms/images/sort_blank.gif">
          <a:extLst>
            <a:ext uri="{FF2B5EF4-FFF2-40B4-BE49-F238E27FC236}">
              <a16:creationId xmlns:a16="http://schemas.microsoft.com/office/drawing/2014/main" id="{7FD8C454-F80F-4FF7-A45C-FED512AD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52" name="srtImg" descr="https://www.explore.ms/images/sort_blank.gif">
          <a:extLst>
            <a:ext uri="{FF2B5EF4-FFF2-40B4-BE49-F238E27FC236}">
              <a16:creationId xmlns:a16="http://schemas.microsoft.com/office/drawing/2014/main" id="{46A41423-CC64-47AD-BE18-E56D4728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53" name="srtImg" descr="https://www.explore.ms/images/sort_blank.gif">
          <a:extLst>
            <a:ext uri="{FF2B5EF4-FFF2-40B4-BE49-F238E27FC236}">
              <a16:creationId xmlns:a16="http://schemas.microsoft.com/office/drawing/2014/main" id="{A15F26CD-667C-49FD-9C1C-C9BB9256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54" name="srtImg" descr="https://www.explore.ms/images/sort_blank.gif">
          <a:extLst>
            <a:ext uri="{FF2B5EF4-FFF2-40B4-BE49-F238E27FC236}">
              <a16:creationId xmlns:a16="http://schemas.microsoft.com/office/drawing/2014/main" id="{99C49FE8-9CBC-48BA-84A2-0486622D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55" name="srtImg" descr="https://www.explore.ms/images/sort_blank.gif">
          <a:extLst>
            <a:ext uri="{FF2B5EF4-FFF2-40B4-BE49-F238E27FC236}">
              <a16:creationId xmlns:a16="http://schemas.microsoft.com/office/drawing/2014/main" id="{DD46D637-D864-467C-BF1A-F7C3C6E6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56" name="srtImg" descr="https://www.explore.ms/images/sort_blank.gif">
          <a:extLst>
            <a:ext uri="{FF2B5EF4-FFF2-40B4-BE49-F238E27FC236}">
              <a16:creationId xmlns:a16="http://schemas.microsoft.com/office/drawing/2014/main" id="{580D9C3B-D14D-4081-B8E5-3DB4C2FE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57" name="srtImg" descr="https://www.explore.ms/images/sort_blank.gif">
          <a:extLst>
            <a:ext uri="{FF2B5EF4-FFF2-40B4-BE49-F238E27FC236}">
              <a16:creationId xmlns:a16="http://schemas.microsoft.com/office/drawing/2014/main" id="{685136CF-AC51-4A13-A291-D68F7981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58" name="srtImg" descr="https://www.explore.ms/images/sort_blank.gif">
          <a:extLst>
            <a:ext uri="{FF2B5EF4-FFF2-40B4-BE49-F238E27FC236}">
              <a16:creationId xmlns:a16="http://schemas.microsoft.com/office/drawing/2014/main" id="{626AFABA-DD16-4E6D-BA22-B31024AF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59" name="srtImg" descr="https://www.explore.ms/images/sort_blank.gif">
          <a:extLst>
            <a:ext uri="{FF2B5EF4-FFF2-40B4-BE49-F238E27FC236}">
              <a16:creationId xmlns:a16="http://schemas.microsoft.com/office/drawing/2014/main" id="{8475A394-AC6B-4C6C-A6AF-E82C94AB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0" name="srtImg" descr="https://www.explore.ms/images/sort_blank.gif">
          <a:extLst>
            <a:ext uri="{FF2B5EF4-FFF2-40B4-BE49-F238E27FC236}">
              <a16:creationId xmlns:a16="http://schemas.microsoft.com/office/drawing/2014/main" id="{B9B589D2-BF03-4A32-B909-3B76DE14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1" name="srtImg" descr="https://www.explore.ms/images/sort_blank.gif">
          <a:extLst>
            <a:ext uri="{FF2B5EF4-FFF2-40B4-BE49-F238E27FC236}">
              <a16:creationId xmlns:a16="http://schemas.microsoft.com/office/drawing/2014/main" id="{7C97C7EC-8D30-4728-BDA3-667151AB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2" name="srtImg" descr="https://www.explore.ms/images/sort_blank.gif">
          <a:extLst>
            <a:ext uri="{FF2B5EF4-FFF2-40B4-BE49-F238E27FC236}">
              <a16:creationId xmlns:a16="http://schemas.microsoft.com/office/drawing/2014/main" id="{0AE78A13-8168-41B4-A57A-B5038DFA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3" name="srtImg" descr="https://www.explore.ms/images/sort_blank.gif">
          <a:extLst>
            <a:ext uri="{FF2B5EF4-FFF2-40B4-BE49-F238E27FC236}">
              <a16:creationId xmlns:a16="http://schemas.microsoft.com/office/drawing/2014/main" id="{822CB869-B4E1-474B-AFF0-73F24A0F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4" name="srtImg" descr="https://www.explore.ms/images/sort_blank.gif">
          <a:extLst>
            <a:ext uri="{FF2B5EF4-FFF2-40B4-BE49-F238E27FC236}">
              <a16:creationId xmlns:a16="http://schemas.microsoft.com/office/drawing/2014/main" id="{4041E6AC-2BA2-4B1D-A8D6-9873597E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5" name="srtImg" descr="https://www.explore.ms/images/sort_blank.gif">
          <a:extLst>
            <a:ext uri="{FF2B5EF4-FFF2-40B4-BE49-F238E27FC236}">
              <a16:creationId xmlns:a16="http://schemas.microsoft.com/office/drawing/2014/main" id="{FEB7DD2B-162E-46E3-A568-C55289AB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6" name="srtImg" descr="https://www.explore.ms/images/sort_blank.gif">
          <a:extLst>
            <a:ext uri="{FF2B5EF4-FFF2-40B4-BE49-F238E27FC236}">
              <a16:creationId xmlns:a16="http://schemas.microsoft.com/office/drawing/2014/main" id="{242D2338-D9D9-4746-88B9-FBC91D21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7" name="srtImg" descr="https://www.explore.ms/images/sort_blank.gif">
          <a:extLst>
            <a:ext uri="{FF2B5EF4-FFF2-40B4-BE49-F238E27FC236}">
              <a16:creationId xmlns:a16="http://schemas.microsoft.com/office/drawing/2014/main" id="{68CC7966-5F94-4979-BA61-BF5E9C2B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8" name="srtImg" descr="https://www.explore.ms/images/sort_blank.gif">
          <a:extLst>
            <a:ext uri="{FF2B5EF4-FFF2-40B4-BE49-F238E27FC236}">
              <a16:creationId xmlns:a16="http://schemas.microsoft.com/office/drawing/2014/main" id="{09EE2552-9168-402B-AD30-E7C0EA6A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9" name="srtImg" descr="https://www.explore.ms/images/sort_blank.gif">
          <a:extLst>
            <a:ext uri="{FF2B5EF4-FFF2-40B4-BE49-F238E27FC236}">
              <a16:creationId xmlns:a16="http://schemas.microsoft.com/office/drawing/2014/main" id="{D8E0E70E-7375-4376-9AEE-8A5A8D0B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0" name="srtImg" descr="https://www.explore.ms/images/sort_blank.gif">
          <a:extLst>
            <a:ext uri="{FF2B5EF4-FFF2-40B4-BE49-F238E27FC236}">
              <a16:creationId xmlns:a16="http://schemas.microsoft.com/office/drawing/2014/main" id="{8A09DC78-3FE2-4046-A812-47586A60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1" name="srtImg" descr="https://www.explore.ms/images/sort_blank.gif">
          <a:extLst>
            <a:ext uri="{FF2B5EF4-FFF2-40B4-BE49-F238E27FC236}">
              <a16:creationId xmlns:a16="http://schemas.microsoft.com/office/drawing/2014/main" id="{44E43CB8-926F-4890-BFDD-27B2BC70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2" name="srtImg" descr="https://www.explore.ms/images/sort_blank.gif">
          <a:extLst>
            <a:ext uri="{FF2B5EF4-FFF2-40B4-BE49-F238E27FC236}">
              <a16:creationId xmlns:a16="http://schemas.microsoft.com/office/drawing/2014/main" id="{97D1FF98-3C58-4128-B1C3-4D577FB3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3" name="srtImg" descr="https://www.explore.ms/images/sort_blank.gif">
          <a:extLst>
            <a:ext uri="{FF2B5EF4-FFF2-40B4-BE49-F238E27FC236}">
              <a16:creationId xmlns:a16="http://schemas.microsoft.com/office/drawing/2014/main" id="{44433BB9-BBC8-4E0B-899A-F218ACC5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4" name="srtImg" descr="https://www.explore.ms/images/sort_blank.gif">
          <a:extLst>
            <a:ext uri="{FF2B5EF4-FFF2-40B4-BE49-F238E27FC236}">
              <a16:creationId xmlns:a16="http://schemas.microsoft.com/office/drawing/2014/main" id="{5040CA08-0461-45DE-8DE9-8B3A5C82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5" name="srtImg" descr="https://www.explore.ms/images/sort_blank.gif">
          <a:extLst>
            <a:ext uri="{FF2B5EF4-FFF2-40B4-BE49-F238E27FC236}">
              <a16:creationId xmlns:a16="http://schemas.microsoft.com/office/drawing/2014/main" id="{D5ED3027-0A1C-4274-9B66-0234FDF2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6" name="srtImg" descr="https://www.explore.ms/images/sort_blank.gif">
          <a:extLst>
            <a:ext uri="{FF2B5EF4-FFF2-40B4-BE49-F238E27FC236}">
              <a16:creationId xmlns:a16="http://schemas.microsoft.com/office/drawing/2014/main" id="{5CD5D557-1428-4D0A-951C-505040B1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7" name="srtImg" descr="https://www.explore.ms/images/sort_blank.gif">
          <a:extLst>
            <a:ext uri="{FF2B5EF4-FFF2-40B4-BE49-F238E27FC236}">
              <a16:creationId xmlns:a16="http://schemas.microsoft.com/office/drawing/2014/main" id="{4C7F33EA-F630-43BE-A960-CAD408FA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8" name="srtImg" descr="https://www.explore.ms/images/sort_blank.gif">
          <a:extLst>
            <a:ext uri="{FF2B5EF4-FFF2-40B4-BE49-F238E27FC236}">
              <a16:creationId xmlns:a16="http://schemas.microsoft.com/office/drawing/2014/main" id="{6E8F4DD2-CCF7-4F47-92C4-61FD66CB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9" name="srtImg" descr="https://www.explore.ms/images/sort_blank.gif">
          <a:extLst>
            <a:ext uri="{FF2B5EF4-FFF2-40B4-BE49-F238E27FC236}">
              <a16:creationId xmlns:a16="http://schemas.microsoft.com/office/drawing/2014/main" id="{963143E5-6569-42D6-AF5A-20B2540A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0" name="srtImg" descr="https://www.explore.ms/images/sort_blank.gif">
          <a:extLst>
            <a:ext uri="{FF2B5EF4-FFF2-40B4-BE49-F238E27FC236}">
              <a16:creationId xmlns:a16="http://schemas.microsoft.com/office/drawing/2014/main" id="{F5D2897A-1FBF-4D82-8F96-E042FEE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1" name="srtImg" descr="https://www.explore.ms/images/sort_blank.gif">
          <a:extLst>
            <a:ext uri="{FF2B5EF4-FFF2-40B4-BE49-F238E27FC236}">
              <a16:creationId xmlns:a16="http://schemas.microsoft.com/office/drawing/2014/main" id="{598A25ED-65B8-4265-901F-4CF67E1C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2" name="srtImg" descr="https://www.explore.ms/images/sort_blank.gif">
          <a:extLst>
            <a:ext uri="{FF2B5EF4-FFF2-40B4-BE49-F238E27FC236}">
              <a16:creationId xmlns:a16="http://schemas.microsoft.com/office/drawing/2014/main" id="{728CA268-4FA6-4DB2-9DED-DF1E9F7E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3" name="srtImg" descr="https://www.explore.ms/images/sort_blank.gif">
          <a:extLst>
            <a:ext uri="{FF2B5EF4-FFF2-40B4-BE49-F238E27FC236}">
              <a16:creationId xmlns:a16="http://schemas.microsoft.com/office/drawing/2014/main" id="{FAEB6D3A-A5F3-48AE-918D-46B28895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4" name="srtImg" descr="https://www.explore.ms/images/sort_blank.gif">
          <a:extLst>
            <a:ext uri="{FF2B5EF4-FFF2-40B4-BE49-F238E27FC236}">
              <a16:creationId xmlns:a16="http://schemas.microsoft.com/office/drawing/2014/main" id="{218043BD-92A2-44EE-9C1B-530E3167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5" name="srtImg" descr="https://www.explore.ms/images/sort_blank.gif">
          <a:extLst>
            <a:ext uri="{FF2B5EF4-FFF2-40B4-BE49-F238E27FC236}">
              <a16:creationId xmlns:a16="http://schemas.microsoft.com/office/drawing/2014/main" id="{05C0E9BA-3B95-4195-864D-7A2E74C1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6" name="srtImg" descr="https://www.explore.ms/images/sort_blank.gif">
          <a:extLst>
            <a:ext uri="{FF2B5EF4-FFF2-40B4-BE49-F238E27FC236}">
              <a16:creationId xmlns:a16="http://schemas.microsoft.com/office/drawing/2014/main" id="{8251B6F6-2B6F-45A2-AF3C-72F51525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7" name="srtImg" descr="https://www.explore.ms/images/sort_blank.gif">
          <a:extLst>
            <a:ext uri="{FF2B5EF4-FFF2-40B4-BE49-F238E27FC236}">
              <a16:creationId xmlns:a16="http://schemas.microsoft.com/office/drawing/2014/main" id="{B7FE8874-BC3D-4BF1-A2C4-13B30C1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8" name="srtImg" descr="https://www.explore.ms/images/sort_blank.gif">
          <a:extLst>
            <a:ext uri="{FF2B5EF4-FFF2-40B4-BE49-F238E27FC236}">
              <a16:creationId xmlns:a16="http://schemas.microsoft.com/office/drawing/2014/main" id="{05FFC165-94CC-44DB-BC7D-D1C8509D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9" name="srtImg" descr="https://www.explore.ms/images/sort_blank.gif">
          <a:extLst>
            <a:ext uri="{FF2B5EF4-FFF2-40B4-BE49-F238E27FC236}">
              <a16:creationId xmlns:a16="http://schemas.microsoft.com/office/drawing/2014/main" id="{ECD37664-2349-4721-81C3-C8EDD58D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0" name="srtImg" descr="https://www.explore.ms/images/sort_blank.gif">
          <a:extLst>
            <a:ext uri="{FF2B5EF4-FFF2-40B4-BE49-F238E27FC236}">
              <a16:creationId xmlns:a16="http://schemas.microsoft.com/office/drawing/2014/main" id="{E386ADA7-C9CE-4E43-A2CB-73631005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1" name="srtImg" descr="https://www.explore.ms/images/sort_blank.gif">
          <a:extLst>
            <a:ext uri="{FF2B5EF4-FFF2-40B4-BE49-F238E27FC236}">
              <a16:creationId xmlns:a16="http://schemas.microsoft.com/office/drawing/2014/main" id="{A6A5CDF8-4946-499D-AAA9-16166760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2" name="srtImg" descr="https://www.explore.ms/images/sort_blank.gif">
          <a:extLst>
            <a:ext uri="{FF2B5EF4-FFF2-40B4-BE49-F238E27FC236}">
              <a16:creationId xmlns:a16="http://schemas.microsoft.com/office/drawing/2014/main" id="{95137189-5CD9-49B6-B822-046D4F2F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3" name="srtImg" descr="https://www.explore.ms/images/sort_blank.gif">
          <a:extLst>
            <a:ext uri="{FF2B5EF4-FFF2-40B4-BE49-F238E27FC236}">
              <a16:creationId xmlns:a16="http://schemas.microsoft.com/office/drawing/2014/main" id="{6DB9067F-FD77-49F4-BE22-F94CCECF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4" name="srtImg" descr="https://www.explore.ms/images/sort_blank.gif">
          <a:extLst>
            <a:ext uri="{FF2B5EF4-FFF2-40B4-BE49-F238E27FC236}">
              <a16:creationId xmlns:a16="http://schemas.microsoft.com/office/drawing/2014/main" id="{E481AF75-AA94-43C5-A4B5-E7690C84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5" name="srtImg" descr="https://www.explore.ms/images/sort_blank.gif">
          <a:extLst>
            <a:ext uri="{FF2B5EF4-FFF2-40B4-BE49-F238E27FC236}">
              <a16:creationId xmlns:a16="http://schemas.microsoft.com/office/drawing/2014/main" id="{6AC45171-6A9C-4F0B-AB54-F57DF167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6" name="srtImg" descr="https://www.explore.ms/images/sort_blank.gif">
          <a:extLst>
            <a:ext uri="{FF2B5EF4-FFF2-40B4-BE49-F238E27FC236}">
              <a16:creationId xmlns:a16="http://schemas.microsoft.com/office/drawing/2014/main" id="{1C0DE957-13C2-4834-A6C0-F2A4531F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7" name="srtImg" descr="https://www.explore.ms/images/sort_blank.gif">
          <a:extLst>
            <a:ext uri="{FF2B5EF4-FFF2-40B4-BE49-F238E27FC236}">
              <a16:creationId xmlns:a16="http://schemas.microsoft.com/office/drawing/2014/main" id="{9314F40F-74AB-4499-9337-F14568CF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8" name="srtImg" descr="https://www.explore.ms/images/sort_blank.gif">
          <a:extLst>
            <a:ext uri="{FF2B5EF4-FFF2-40B4-BE49-F238E27FC236}">
              <a16:creationId xmlns:a16="http://schemas.microsoft.com/office/drawing/2014/main" id="{91F85A4D-2A23-41C8-B22A-265BEDE1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9" name="srtImg" descr="https://www.explore.ms/images/sort_blank.gif">
          <a:extLst>
            <a:ext uri="{FF2B5EF4-FFF2-40B4-BE49-F238E27FC236}">
              <a16:creationId xmlns:a16="http://schemas.microsoft.com/office/drawing/2014/main" id="{153A5B11-51A9-4ED2-93B7-46B8F842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0" name="srtImg" descr="https://www.explore.ms/images/sort_blank.gif">
          <a:extLst>
            <a:ext uri="{FF2B5EF4-FFF2-40B4-BE49-F238E27FC236}">
              <a16:creationId xmlns:a16="http://schemas.microsoft.com/office/drawing/2014/main" id="{E9DFF4FC-7D02-4A4D-91E5-42186DFD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1" name="srtImg" descr="https://www.explore.ms/images/sort_blank.gif">
          <a:extLst>
            <a:ext uri="{FF2B5EF4-FFF2-40B4-BE49-F238E27FC236}">
              <a16:creationId xmlns:a16="http://schemas.microsoft.com/office/drawing/2014/main" id="{2FFC25C7-5BA8-4302-B61C-C607DB45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2" name="srtImg" descr="https://www.explore.ms/images/sort_blank.gif">
          <a:extLst>
            <a:ext uri="{FF2B5EF4-FFF2-40B4-BE49-F238E27FC236}">
              <a16:creationId xmlns:a16="http://schemas.microsoft.com/office/drawing/2014/main" id="{78358F11-819B-4917-B9BC-C496EBF4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3" name="srtImg" descr="https://www.explore.ms/images/sort_blank.gif">
          <a:extLst>
            <a:ext uri="{FF2B5EF4-FFF2-40B4-BE49-F238E27FC236}">
              <a16:creationId xmlns:a16="http://schemas.microsoft.com/office/drawing/2014/main" id="{643337DA-244A-46F4-B6B1-9A14DD9D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4" name="srtImg" descr="https://www.explore.ms/images/sort_blank.gif">
          <a:extLst>
            <a:ext uri="{FF2B5EF4-FFF2-40B4-BE49-F238E27FC236}">
              <a16:creationId xmlns:a16="http://schemas.microsoft.com/office/drawing/2014/main" id="{8027BE37-0390-4138-B04B-5491C10A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5" name="srtImg" descr="https://www.explore.ms/images/sort_blank.gif">
          <a:extLst>
            <a:ext uri="{FF2B5EF4-FFF2-40B4-BE49-F238E27FC236}">
              <a16:creationId xmlns:a16="http://schemas.microsoft.com/office/drawing/2014/main" id="{A5E4EC46-C2F5-4797-87BB-6EB99DFD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6" name="srtImg" descr="https://www.explore.ms/images/sort_blank.gif">
          <a:extLst>
            <a:ext uri="{FF2B5EF4-FFF2-40B4-BE49-F238E27FC236}">
              <a16:creationId xmlns:a16="http://schemas.microsoft.com/office/drawing/2014/main" id="{ECAC4A4A-1391-4484-9EE4-9116C183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7" name="srtImg" descr="https://www.explore.ms/images/sort_blank.gif">
          <a:extLst>
            <a:ext uri="{FF2B5EF4-FFF2-40B4-BE49-F238E27FC236}">
              <a16:creationId xmlns:a16="http://schemas.microsoft.com/office/drawing/2014/main" id="{F1E9F598-CC26-470D-A7ED-D18E0C35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8" name="srtImg" descr="https://www.explore.ms/images/sort_blank.gif">
          <a:extLst>
            <a:ext uri="{FF2B5EF4-FFF2-40B4-BE49-F238E27FC236}">
              <a16:creationId xmlns:a16="http://schemas.microsoft.com/office/drawing/2014/main" id="{84824D7A-9933-47C5-81BB-B4946DE2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9" name="srtImg" descr="https://www.explore.ms/images/sort_blank.gif">
          <a:extLst>
            <a:ext uri="{FF2B5EF4-FFF2-40B4-BE49-F238E27FC236}">
              <a16:creationId xmlns:a16="http://schemas.microsoft.com/office/drawing/2014/main" id="{A57D318C-6353-4B25-A673-C60FA0D9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0" name="srtImg" descr="https://www.explore.ms/images/sort_blank.gif">
          <a:extLst>
            <a:ext uri="{FF2B5EF4-FFF2-40B4-BE49-F238E27FC236}">
              <a16:creationId xmlns:a16="http://schemas.microsoft.com/office/drawing/2014/main" id="{3D5593D1-265F-4592-951F-87DE121A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1" name="srtImg" descr="https://www.explore.ms/images/sort_blank.gif">
          <a:extLst>
            <a:ext uri="{FF2B5EF4-FFF2-40B4-BE49-F238E27FC236}">
              <a16:creationId xmlns:a16="http://schemas.microsoft.com/office/drawing/2014/main" id="{B9EEA276-BB57-4D7D-99B3-AFAD5AFE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2" name="srtImg" descr="https://www.explore.ms/images/sort_blank.gif">
          <a:extLst>
            <a:ext uri="{FF2B5EF4-FFF2-40B4-BE49-F238E27FC236}">
              <a16:creationId xmlns:a16="http://schemas.microsoft.com/office/drawing/2014/main" id="{F0FCCC9A-CFE8-412D-9130-85811CF9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3" name="srtImg" descr="https://www.explore.ms/images/sort_blank.gif">
          <a:extLst>
            <a:ext uri="{FF2B5EF4-FFF2-40B4-BE49-F238E27FC236}">
              <a16:creationId xmlns:a16="http://schemas.microsoft.com/office/drawing/2014/main" id="{72869B4F-0DAB-4024-80AD-1C600530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4" name="srtImg" descr="https://www.explore.ms/images/sort_blank.gif">
          <a:extLst>
            <a:ext uri="{FF2B5EF4-FFF2-40B4-BE49-F238E27FC236}">
              <a16:creationId xmlns:a16="http://schemas.microsoft.com/office/drawing/2014/main" id="{550D02E9-1A08-4C89-AFF9-D44E28A4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5" name="srtImg" descr="https://www.explore.ms/images/sort_blank.gif">
          <a:extLst>
            <a:ext uri="{FF2B5EF4-FFF2-40B4-BE49-F238E27FC236}">
              <a16:creationId xmlns:a16="http://schemas.microsoft.com/office/drawing/2014/main" id="{5EBD0156-77EA-40EA-B8EB-62280102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6" name="srtImg" descr="https://www.explore.ms/images/sort_blank.gif">
          <a:extLst>
            <a:ext uri="{FF2B5EF4-FFF2-40B4-BE49-F238E27FC236}">
              <a16:creationId xmlns:a16="http://schemas.microsoft.com/office/drawing/2014/main" id="{9393ED88-DB8F-43A4-A6E7-13CBA9C0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7" name="srtImg" descr="https://www.explore.ms/images/sort_blank.gif">
          <a:extLst>
            <a:ext uri="{FF2B5EF4-FFF2-40B4-BE49-F238E27FC236}">
              <a16:creationId xmlns:a16="http://schemas.microsoft.com/office/drawing/2014/main" id="{C11F137F-9E64-47F9-A505-2BE281DD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8" name="srtImg" descr="https://www.explore.ms/images/sort_blank.gif">
          <a:extLst>
            <a:ext uri="{FF2B5EF4-FFF2-40B4-BE49-F238E27FC236}">
              <a16:creationId xmlns:a16="http://schemas.microsoft.com/office/drawing/2014/main" id="{CF5C0909-0FEC-4D0B-9423-9745F774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9" name="srtImg" descr="https://www.explore.ms/images/sort_blank.gif">
          <a:extLst>
            <a:ext uri="{FF2B5EF4-FFF2-40B4-BE49-F238E27FC236}">
              <a16:creationId xmlns:a16="http://schemas.microsoft.com/office/drawing/2014/main" id="{7DC0996B-E603-4D2A-9DFC-701D4CFF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0" name="srtImg" descr="https://www.explore.ms/images/sort_blank.gif">
          <a:extLst>
            <a:ext uri="{FF2B5EF4-FFF2-40B4-BE49-F238E27FC236}">
              <a16:creationId xmlns:a16="http://schemas.microsoft.com/office/drawing/2014/main" id="{E98282CB-68EE-4C9A-B94D-28BF3172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1" name="srtImg" descr="https://www.explore.ms/images/sort_blank.gif">
          <a:extLst>
            <a:ext uri="{FF2B5EF4-FFF2-40B4-BE49-F238E27FC236}">
              <a16:creationId xmlns:a16="http://schemas.microsoft.com/office/drawing/2014/main" id="{A0243812-A22A-4EC3-B55F-B651BD5A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2" name="srtImg" descr="https://www.explore.ms/images/sort_blank.gif">
          <a:extLst>
            <a:ext uri="{FF2B5EF4-FFF2-40B4-BE49-F238E27FC236}">
              <a16:creationId xmlns:a16="http://schemas.microsoft.com/office/drawing/2014/main" id="{5BEBF75D-969B-4589-87AD-9E6ED9DC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3" name="srtImg" descr="https://www.explore.ms/images/sort_blank.gif">
          <a:extLst>
            <a:ext uri="{FF2B5EF4-FFF2-40B4-BE49-F238E27FC236}">
              <a16:creationId xmlns:a16="http://schemas.microsoft.com/office/drawing/2014/main" id="{13723599-986F-46C0-8A2D-A30E33FA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4" name="srtImg" descr="https://www.explore.ms/images/sort_blank.gif">
          <a:extLst>
            <a:ext uri="{FF2B5EF4-FFF2-40B4-BE49-F238E27FC236}">
              <a16:creationId xmlns:a16="http://schemas.microsoft.com/office/drawing/2014/main" id="{D9276766-853E-447A-8E87-997C440A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5" name="srtImg" descr="https://www.explore.ms/images/sort_blank.gif">
          <a:extLst>
            <a:ext uri="{FF2B5EF4-FFF2-40B4-BE49-F238E27FC236}">
              <a16:creationId xmlns:a16="http://schemas.microsoft.com/office/drawing/2014/main" id="{6952B1B4-216E-435A-BEDA-78994148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6" name="srtImg" descr="https://www.explore.ms/images/sort_blank.gif">
          <a:extLst>
            <a:ext uri="{FF2B5EF4-FFF2-40B4-BE49-F238E27FC236}">
              <a16:creationId xmlns:a16="http://schemas.microsoft.com/office/drawing/2014/main" id="{EC939B48-ABE0-4F65-9A06-6D55A993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7" name="srtImg" descr="https://www.explore.ms/images/sort_blank.gif">
          <a:extLst>
            <a:ext uri="{FF2B5EF4-FFF2-40B4-BE49-F238E27FC236}">
              <a16:creationId xmlns:a16="http://schemas.microsoft.com/office/drawing/2014/main" id="{B40B4220-091D-4A01-B2E1-E1CE56FA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8" name="srtImg" descr="https://www.explore.ms/images/sort_blank.gif">
          <a:extLst>
            <a:ext uri="{FF2B5EF4-FFF2-40B4-BE49-F238E27FC236}">
              <a16:creationId xmlns:a16="http://schemas.microsoft.com/office/drawing/2014/main" id="{8E5E3633-73B3-4030-BE5A-82F640B9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29" name="srtImg" descr="https://www.explore.ms/images/sort_blank.gif">
          <a:extLst>
            <a:ext uri="{FF2B5EF4-FFF2-40B4-BE49-F238E27FC236}">
              <a16:creationId xmlns:a16="http://schemas.microsoft.com/office/drawing/2014/main" id="{BB79AC9E-2DC5-408B-BE25-A5BAA789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0" name="srtImg" descr="https://www.explore.ms/images/sort_blank.gif">
          <a:extLst>
            <a:ext uri="{FF2B5EF4-FFF2-40B4-BE49-F238E27FC236}">
              <a16:creationId xmlns:a16="http://schemas.microsoft.com/office/drawing/2014/main" id="{F934D221-F4CE-48B0-B0C3-B5C1CAA8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1" name="srtImg" descr="https://www.explore.ms/images/sort_blank.gif">
          <a:extLst>
            <a:ext uri="{FF2B5EF4-FFF2-40B4-BE49-F238E27FC236}">
              <a16:creationId xmlns:a16="http://schemas.microsoft.com/office/drawing/2014/main" id="{011FDC1B-EE99-432F-891B-70086A31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2" name="srtImg" descr="https://www.explore.ms/images/sort_blank.gif">
          <a:extLst>
            <a:ext uri="{FF2B5EF4-FFF2-40B4-BE49-F238E27FC236}">
              <a16:creationId xmlns:a16="http://schemas.microsoft.com/office/drawing/2014/main" id="{C7B161F0-7F24-4CD2-A725-EF91A52C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3" name="srtImg" descr="https://www.explore.ms/images/sort_blank.gif">
          <a:extLst>
            <a:ext uri="{FF2B5EF4-FFF2-40B4-BE49-F238E27FC236}">
              <a16:creationId xmlns:a16="http://schemas.microsoft.com/office/drawing/2014/main" id="{BE6DE33A-5470-4E80-BA76-431E3850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4" name="srtImg" descr="https://www.explore.ms/images/sort_blank.gif">
          <a:extLst>
            <a:ext uri="{FF2B5EF4-FFF2-40B4-BE49-F238E27FC236}">
              <a16:creationId xmlns:a16="http://schemas.microsoft.com/office/drawing/2014/main" id="{245CB681-3D60-4FB7-A6F0-3B158238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5" name="srtImg" descr="https://www.explore.ms/images/sort_blank.gif">
          <a:extLst>
            <a:ext uri="{FF2B5EF4-FFF2-40B4-BE49-F238E27FC236}">
              <a16:creationId xmlns:a16="http://schemas.microsoft.com/office/drawing/2014/main" id="{D5959546-6A21-4EA8-90AE-DA6B40D5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6" name="srtImg" descr="https://www.explore.ms/images/sort_blank.gif">
          <a:extLst>
            <a:ext uri="{FF2B5EF4-FFF2-40B4-BE49-F238E27FC236}">
              <a16:creationId xmlns:a16="http://schemas.microsoft.com/office/drawing/2014/main" id="{EA340201-848E-4F12-BE9E-DCB9ECCE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7" name="srtImg" descr="https://www.explore.ms/images/sort_blank.gif">
          <a:extLst>
            <a:ext uri="{FF2B5EF4-FFF2-40B4-BE49-F238E27FC236}">
              <a16:creationId xmlns:a16="http://schemas.microsoft.com/office/drawing/2014/main" id="{112861F9-9375-4C48-A387-EA18794E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8" name="srtImg" descr="https://www.explore.ms/images/sort_blank.gif">
          <a:extLst>
            <a:ext uri="{FF2B5EF4-FFF2-40B4-BE49-F238E27FC236}">
              <a16:creationId xmlns:a16="http://schemas.microsoft.com/office/drawing/2014/main" id="{5AE88616-E94F-40BC-861C-B7E6BF7D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39" name="srtImg" descr="https://www.explore.ms/images/sort_blank.gif">
          <a:extLst>
            <a:ext uri="{FF2B5EF4-FFF2-40B4-BE49-F238E27FC236}">
              <a16:creationId xmlns:a16="http://schemas.microsoft.com/office/drawing/2014/main" id="{DA2D1D3F-8EB6-49A4-B0B9-DED4A35F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0" name="srtImg" descr="https://www.explore.ms/images/sort_blank.gif">
          <a:extLst>
            <a:ext uri="{FF2B5EF4-FFF2-40B4-BE49-F238E27FC236}">
              <a16:creationId xmlns:a16="http://schemas.microsoft.com/office/drawing/2014/main" id="{B6652A7D-E0FE-4BE6-9FFB-22842651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1" name="srtImg" descr="https://www.explore.ms/images/sort_blank.gif">
          <a:extLst>
            <a:ext uri="{FF2B5EF4-FFF2-40B4-BE49-F238E27FC236}">
              <a16:creationId xmlns:a16="http://schemas.microsoft.com/office/drawing/2014/main" id="{2E5B2AC4-2330-48A5-A40E-773DBA46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2" name="srtImg" descr="https://www.explore.ms/images/sort_blank.gif">
          <a:extLst>
            <a:ext uri="{FF2B5EF4-FFF2-40B4-BE49-F238E27FC236}">
              <a16:creationId xmlns:a16="http://schemas.microsoft.com/office/drawing/2014/main" id="{A32870F4-1849-435B-B5B4-ADFFF642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3" name="srtImg" descr="https://www.explore.ms/images/sort_blank.gif">
          <a:extLst>
            <a:ext uri="{FF2B5EF4-FFF2-40B4-BE49-F238E27FC236}">
              <a16:creationId xmlns:a16="http://schemas.microsoft.com/office/drawing/2014/main" id="{41D67DA8-2D89-4245-B26A-1A46B6A5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4" name="srtImg" descr="https://www.explore.ms/images/sort_blank.gif">
          <a:extLst>
            <a:ext uri="{FF2B5EF4-FFF2-40B4-BE49-F238E27FC236}">
              <a16:creationId xmlns:a16="http://schemas.microsoft.com/office/drawing/2014/main" id="{2A820951-5DE3-4929-8ED7-9B6E0FDA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5" name="srtImg" descr="https://www.explore.ms/images/sort_blank.gif">
          <a:extLst>
            <a:ext uri="{FF2B5EF4-FFF2-40B4-BE49-F238E27FC236}">
              <a16:creationId xmlns:a16="http://schemas.microsoft.com/office/drawing/2014/main" id="{59D03794-4044-4471-BDD7-0A960DDE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6" name="srtImg" descr="https://www.explore.ms/images/sort_blank.gif">
          <a:extLst>
            <a:ext uri="{FF2B5EF4-FFF2-40B4-BE49-F238E27FC236}">
              <a16:creationId xmlns:a16="http://schemas.microsoft.com/office/drawing/2014/main" id="{A18DB60E-2B3E-4295-BA11-E36130BC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7" name="srtImg" descr="https://www.explore.ms/images/sort_blank.gif">
          <a:extLst>
            <a:ext uri="{FF2B5EF4-FFF2-40B4-BE49-F238E27FC236}">
              <a16:creationId xmlns:a16="http://schemas.microsoft.com/office/drawing/2014/main" id="{FC21B1AC-982D-480C-BEA4-52A642A3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8" name="srtImg" descr="https://www.explore.ms/images/sort_blank.gif">
          <a:extLst>
            <a:ext uri="{FF2B5EF4-FFF2-40B4-BE49-F238E27FC236}">
              <a16:creationId xmlns:a16="http://schemas.microsoft.com/office/drawing/2014/main" id="{28387BA0-0728-46FE-BF24-98D74CFF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49" name="srtImg" descr="https://www.explore.ms/images/sort_blank.gif">
          <a:extLst>
            <a:ext uri="{FF2B5EF4-FFF2-40B4-BE49-F238E27FC236}">
              <a16:creationId xmlns:a16="http://schemas.microsoft.com/office/drawing/2014/main" id="{0F908FDF-C78F-4213-AD39-326E4BA9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950" name="srtImg" descr="https://www.explore.ms/images/sort_blank.gif">
          <a:extLst>
            <a:ext uri="{FF2B5EF4-FFF2-40B4-BE49-F238E27FC236}">
              <a16:creationId xmlns:a16="http://schemas.microsoft.com/office/drawing/2014/main" id="{EC396EA2-8E32-4B66-9D63-E738F929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951" name="srtImg" descr="https://www.explore.ms/images/sort_blank.gif">
          <a:extLst>
            <a:ext uri="{FF2B5EF4-FFF2-40B4-BE49-F238E27FC236}">
              <a16:creationId xmlns:a16="http://schemas.microsoft.com/office/drawing/2014/main" id="{E29E200E-8FA5-4E3E-A887-6D99FD96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952" name="srtImg" descr="https://www.explore.ms/images/sort_blank.gif">
          <a:extLst>
            <a:ext uri="{FF2B5EF4-FFF2-40B4-BE49-F238E27FC236}">
              <a16:creationId xmlns:a16="http://schemas.microsoft.com/office/drawing/2014/main" id="{77C7922F-FB63-490D-8B02-824FC9D3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953" name="srtImg" descr="https://www.explore.ms/images/sort_blank.gif">
          <a:extLst>
            <a:ext uri="{FF2B5EF4-FFF2-40B4-BE49-F238E27FC236}">
              <a16:creationId xmlns:a16="http://schemas.microsoft.com/office/drawing/2014/main" id="{5D915E7A-658D-4CD2-82F3-03AC6799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954" name="srtImg" descr="https://www.explore.ms/images/sort_blank.gif">
          <a:extLst>
            <a:ext uri="{FF2B5EF4-FFF2-40B4-BE49-F238E27FC236}">
              <a16:creationId xmlns:a16="http://schemas.microsoft.com/office/drawing/2014/main" id="{0F1DF968-8D4F-419F-95C9-42AFE4CA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955" name="srtImg" descr="https://www.explore.ms/images/sort_blank.gif">
          <a:extLst>
            <a:ext uri="{FF2B5EF4-FFF2-40B4-BE49-F238E27FC236}">
              <a16:creationId xmlns:a16="http://schemas.microsoft.com/office/drawing/2014/main" id="{8A3E1A93-5E6F-4EB9-9B86-F442E7AC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956" name="srtImg" descr="https://www.explore.ms/images/sort_blank.gif">
          <a:extLst>
            <a:ext uri="{FF2B5EF4-FFF2-40B4-BE49-F238E27FC236}">
              <a16:creationId xmlns:a16="http://schemas.microsoft.com/office/drawing/2014/main" id="{6C59E5EF-B10F-4388-81E1-C44AEB64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957" name="srtImg" descr="https://www.explore.ms/images/sort_blank.gif">
          <a:extLst>
            <a:ext uri="{FF2B5EF4-FFF2-40B4-BE49-F238E27FC236}">
              <a16:creationId xmlns:a16="http://schemas.microsoft.com/office/drawing/2014/main" id="{772ECE66-BF5E-46EF-89CD-6CB24FE9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958" name="srtImg" descr="https://www.explore.ms/images/sort_blank.gif">
          <a:extLst>
            <a:ext uri="{FF2B5EF4-FFF2-40B4-BE49-F238E27FC236}">
              <a16:creationId xmlns:a16="http://schemas.microsoft.com/office/drawing/2014/main" id="{4E7779BE-99D8-40DD-9AB2-EEC162C3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959" name="srtImg" descr="https://www.explore.ms/images/sort_blank.gif">
          <a:extLst>
            <a:ext uri="{FF2B5EF4-FFF2-40B4-BE49-F238E27FC236}">
              <a16:creationId xmlns:a16="http://schemas.microsoft.com/office/drawing/2014/main" id="{12325455-5E24-47EF-A32B-12CC33F9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960" name="srtImg" descr="https://www.explore.ms/images/sort_blank.gif">
          <a:extLst>
            <a:ext uri="{FF2B5EF4-FFF2-40B4-BE49-F238E27FC236}">
              <a16:creationId xmlns:a16="http://schemas.microsoft.com/office/drawing/2014/main" id="{E8F8FEB9-CB83-441E-930B-F1E02A46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961" name="srtImg" descr="https://www.explore.ms/images/sort_blank.gif">
          <a:extLst>
            <a:ext uri="{FF2B5EF4-FFF2-40B4-BE49-F238E27FC236}">
              <a16:creationId xmlns:a16="http://schemas.microsoft.com/office/drawing/2014/main" id="{8BAD1AB7-52AC-4790-8CD7-762E722A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962" name="srtImg" descr="https://www.explore.ms/images/sort_blank.gif">
          <a:extLst>
            <a:ext uri="{FF2B5EF4-FFF2-40B4-BE49-F238E27FC236}">
              <a16:creationId xmlns:a16="http://schemas.microsoft.com/office/drawing/2014/main" id="{8C198ED6-BA1F-407A-A01C-F4C4604F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963" name="srtImg" descr="https://www.explore.ms/images/sort_blank.gif">
          <a:extLst>
            <a:ext uri="{FF2B5EF4-FFF2-40B4-BE49-F238E27FC236}">
              <a16:creationId xmlns:a16="http://schemas.microsoft.com/office/drawing/2014/main" id="{F427CCE5-A7DE-499E-AEEC-D7490FE1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964" name="srtImg" descr="https://www.explore.ms/images/sort_blank.gif">
          <a:extLst>
            <a:ext uri="{FF2B5EF4-FFF2-40B4-BE49-F238E27FC236}">
              <a16:creationId xmlns:a16="http://schemas.microsoft.com/office/drawing/2014/main" id="{28665588-D3F4-4DB7-A8C7-BF43918B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965" name="srtImg" descr="https://www.explore.ms/images/sort_blank.gif">
          <a:extLst>
            <a:ext uri="{FF2B5EF4-FFF2-40B4-BE49-F238E27FC236}">
              <a16:creationId xmlns:a16="http://schemas.microsoft.com/office/drawing/2014/main" id="{75AD36A0-4DF5-469B-8F94-9803FC4B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966" name="srtImg" descr="https://www.explore.ms/images/sort_blank.gif">
          <a:extLst>
            <a:ext uri="{FF2B5EF4-FFF2-40B4-BE49-F238E27FC236}">
              <a16:creationId xmlns:a16="http://schemas.microsoft.com/office/drawing/2014/main" id="{6B9AC4E1-6AA2-489A-9275-74F1682A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967" name="srtImg" descr="https://www.explore.ms/images/sort_blank.gif">
          <a:extLst>
            <a:ext uri="{FF2B5EF4-FFF2-40B4-BE49-F238E27FC236}">
              <a16:creationId xmlns:a16="http://schemas.microsoft.com/office/drawing/2014/main" id="{3E00BF8C-43AA-4C79-BF75-3DD94727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968" name="srtImg" descr="https://www.explore.ms/images/sort_blank.gif">
          <a:extLst>
            <a:ext uri="{FF2B5EF4-FFF2-40B4-BE49-F238E27FC236}">
              <a16:creationId xmlns:a16="http://schemas.microsoft.com/office/drawing/2014/main" id="{7018BEB4-B239-4207-9DAA-91AFE42D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969" name="srtImg" descr="https://www.explore.ms/images/sort_blank.gif">
          <a:extLst>
            <a:ext uri="{FF2B5EF4-FFF2-40B4-BE49-F238E27FC236}">
              <a16:creationId xmlns:a16="http://schemas.microsoft.com/office/drawing/2014/main" id="{3D9BFCEC-0CB9-4369-8A18-F12BC553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srtImg" descr="https://www.explore.ms/images/sort_blank.gif">
          <a:extLst>
            <a:ext uri="{FF2B5EF4-FFF2-40B4-BE49-F238E27FC236}">
              <a16:creationId xmlns:a16="http://schemas.microsoft.com/office/drawing/2014/main" id="{86C7D11A-6D13-4F24-BEA2-602AF08B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srtImg" descr="https://www.explore.ms/images/sort_blank.gif">
          <a:extLst>
            <a:ext uri="{FF2B5EF4-FFF2-40B4-BE49-F238E27FC236}">
              <a16:creationId xmlns:a16="http://schemas.microsoft.com/office/drawing/2014/main" id="{1A524680-E18D-48B6-A958-3228242C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srtImg" descr="https://www.explore.ms/images/sort_blank.gif">
          <a:extLst>
            <a:ext uri="{FF2B5EF4-FFF2-40B4-BE49-F238E27FC236}">
              <a16:creationId xmlns:a16="http://schemas.microsoft.com/office/drawing/2014/main" id="{D033BF2C-6280-4C31-8946-8224206A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srtImg" descr="https://www.explore.ms/images/sort_blank.gif">
          <a:extLst>
            <a:ext uri="{FF2B5EF4-FFF2-40B4-BE49-F238E27FC236}">
              <a16:creationId xmlns:a16="http://schemas.microsoft.com/office/drawing/2014/main" id="{474EA94C-409C-4162-8422-94EA4D98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srtImg" descr="https://www.explore.ms/images/sort_blank.gif">
          <a:extLst>
            <a:ext uri="{FF2B5EF4-FFF2-40B4-BE49-F238E27FC236}">
              <a16:creationId xmlns:a16="http://schemas.microsoft.com/office/drawing/2014/main" id="{C8F340B5-8D8E-4C5F-867D-B8FA851A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" name="srtImg" descr="https://www.explore.ms/images/sort_blank.gif">
          <a:extLst>
            <a:ext uri="{FF2B5EF4-FFF2-40B4-BE49-F238E27FC236}">
              <a16:creationId xmlns:a16="http://schemas.microsoft.com/office/drawing/2014/main" id="{03AB24BB-0B6C-4256-BB2B-5A32534A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srtImg" descr="https://www.explore.ms/images/sort_blank.gif">
          <a:extLst>
            <a:ext uri="{FF2B5EF4-FFF2-40B4-BE49-F238E27FC236}">
              <a16:creationId xmlns:a16="http://schemas.microsoft.com/office/drawing/2014/main" id="{7E1D5274-4D5C-4AD3-82C1-662429E8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srtImg" descr="https://www.explore.ms/images/sort_blank.gif">
          <a:extLst>
            <a:ext uri="{FF2B5EF4-FFF2-40B4-BE49-F238E27FC236}">
              <a16:creationId xmlns:a16="http://schemas.microsoft.com/office/drawing/2014/main" id="{CE312CE8-18D4-47DB-B1EF-84C85623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srtImg" descr="https://www.explore.ms/images/sort_blank.gif">
          <a:extLst>
            <a:ext uri="{FF2B5EF4-FFF2-40B4-BE49-F238E27FC236}">
              <a16:creationId xmlns:a16="http://schemas.microsoft.com/office/drawing/2014/main" id="{6737BF8C-1CE9-4BEE-A1A7-BEAF35C8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srtImg" descr="https://www.explore.ms/images/sort_blank.gif">
          <a:extLst>
            <a:ext uri="{FF2B5EF4-FFF2-40B4-BE49-F238E27FC236}">
              <a16:creationId xmlns:a16="http://schemas.microsoft.com/office/drawing/2014/main" id="{6330D652-FCA6-4C9F-AAC2-35927AF5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" name="srtImg" descr="https://www.explore.ms/images/sort_blank.gif">
          <a:extLst>
            <a:ext uri="{FF2B5EF4-FFF2-40B4-BE49-F238E27FC236}">
              <a16:creationId xmlns:a16="http://schemas.microsoft.com/office/drawing/2014/main" id="{312E0415-8A44-4D66-A284-BC2B9A81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3" name="srtImg" descr="https://www.explore.ms/images/sort_blank.gif">
          <a:extLst>
            <a:ext uri="{FF2B5EF4-FFF2-40B4-BE49-F238E27FC236}">
              <a16:creationId xmlns:a16="http://schemas.microsoft.com/office/drawing/2014/main" id="{BE534CF7-DB8A-4326-9186-45C04E47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0</xdr:row>
      <xdr:rowOff>0</xdr:rowOff>
    </xdr:from>
    <xdr:ext cx="9525" cy="9525"/>
    <xdr:pic>
      <xdr:nvPicPr>
        <xdr:cNvPr id="14" name="srtImg" descr="https://www.explore.ms/images/sort_blank.gif">
          <a:extLst>
            <a:ext uri="{FF2B5EF4-FFF2-40B4-BE49-F238E27FC236}">
              <a16:creationId xmlns:a16="http://schemas.microsoft.com/office/drawing/2014/main" id="{F5A39BC5-4162-478D-A72F-B6BA4949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5" name="srtImg" descr="https://www.explore.ms/images/sort_blank.gif">
          <a:extLst>
            <a:ext uri="{FF2B5EF4-FFF2-40B4-BE49-F238E27FC236}">
              <a16:creationId xmlns:a16="http://schemas.microsoft.com/office/drawing/2014/main" id="{9EC162B7-FAF0-48A9-9A3E-8448055A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6" name="srtImg" descr="https://www.explore.ms/images/sort_blank.gif">
          <a:extLst>
            <a:ext uri="{FF2B5EF4-FFF2-40B4-BE49-F238E27FC236}">
              <a16:creationId xmlns:a16="http://schemas.microsoft.com/office/drawing/2014/main" id="{1415D4B0-222F-468E-A597-39942958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7" name="srtImg" descr="https://www.explore.ms/images/sort_blank.gif">
          <a:extLst>
            <a:ext uri="{FF2B5EF4-FFF2-40B4-BE49-F238E27FC236}">
              <a16:creationId xmlns:a16="http://schemas.microsoft.com/office/drawing/2014/main" id="{368BC698-C5CB-46CA-A5B0-65D2D9C1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8" name="srtImg" descr="https://www.explore.ms/images/sort_blank.gif">
          <a:extLst>
            <a:ext uri="{FF2B5EF4-FFF2-40B4-BE49-F238E27FC236}">
              <a16:creationId xmlns:a16="http://schemas.microsoft.com/office/drawing/2014/main" id="{32EA2FAC-F317-4B06-B44B-5CD8D8E3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19" name="srtImg" descr="https://www.explore.ms/images/sort_blank.gif">
          <a:extLst>
            <a:ext uri="{FF2B5EF4-FFF2-40B4-BE49-F238E27FC236}">
              <a16:creationId xmlns:a16="http://schemas.microsoft.com/office/drawing/2014/main" id="{AFA464F1-3CAE-4BEA-B571-03F6EB0E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srtImg" descr="https://www.explore.ms/images/sort_blank.gif">
          <a:extLst>
            <a:ext uri="{FF2B5EF4-FFF2-40B4-BE49-F238E27FC236}">
              <a16:creationId xmlns:a16="http://schemas.microsoft.com/office/drawing/2014/main" id="{1ED15DD1-8FAF-40A1-9EFA-C2362E57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srtImg" descr="https://www.explore.ms/images/sort_blank.gif">
          <a:extLst>
            <a:ext uri="{FF2B5EF4-FFF2-40B4-BE49-F238E27FC236}">
              <a16:creationId xmlns:a16="http://schemas.microsoft.com/office/drawing/2014/main" id="{02B9838C-000D-4088-89DC-0575E3F1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srtImg" descr="https://www.explore.ms/images/sort_blank.gif">
          <a:extLst>
            <a:ext uri="{FF2B5EF4-FFF2-40B4-BE49-F238E27FC236}">
              <a16:creationId xmlns:a16="http://schemas.microsoft.com/office/drawing/2014/main" id="{3BB303A9-D9A2-4249-B142-2E93FE62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srtImg" descr="https://www.explore.ms/images/sort_blank.gif">
          <a:extLst>
            <a:ext uri="{FF2B5EF4-FFF2-40B4-BE49-F238E27FC236}">
              <a16:creationId xmlns:a16="http://schemas.microsoft.com/office/drawing/2014/main" id="{D22D80C8-C609-4EBB-A4C4-010786CB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" name="srtImg" descr="https://www.explore.ms/images/sort_blank.gif">
          <a:extLst>
            <a:ext uri="{FF2B5EF4-FFF2-40B4-BE49-F238E27FC236}">
              <a16:creationId xmlns:a16="http://schemas.microsoft.com/office/drawing/2014/main" id="{B2611ED2-C4E3-43D9-9505-E65D0664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25" name="srtImg" descr="https://www.explore.ms/images/sort_blank.gif">
          <a:extLst>
            <a:ext uri="{FF2B5EF4-FFF2-40B4-BE49-F238E27FC236}">
              <a16:creationId xmlns:a16="http://schemas.microsoft.com/office/drawing/2014/main" id="{0FEB6E3C-525E-4C0F-B6A2-CDD42645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srtImg" descr="https://www.explore.ms/images/sort_blank.gif">
          <a:extLst>
            <a:ext uri="{FF2B5EF4-FFF2-40B4-BE49-F238E27FC236}">
              <a16:creationId xmlns:a16="http://schemas.microsoft.com/office/drawing/2014/main" id="{3277939D-B039-4F6B-B0BD-9A341506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srtImg" descr="https://www.explore.ms/images/sort_blank.gif">
          <a:extLst>
            <a:ext uri="{FF2B5EF4-FFF2-40B4-BE49-F238E27FC236}">
              <a16:creationId xmlns:a16="http://schemas.microsoft.com/office/drawing/2014/main" id="{208D07D1-04E0-4BF1-B9AD-B92F4A43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srtImg" descr="https://www.explore.ms/images/sort_blank.gif">
          <a:extLst>
            <a:ext uri="{FF2B5EF4-FFF2-40B4-BE49-F238E27FC236}">
              <a16:creationId xmlns:a16="http://schemas.microsoft.com/office/drawing/2014/main" id="{D8453EFA-768E-4061-9501-60645371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srtImg" descr="https://www.explore.ms/images/sort_blank.gif">
          <a:extLst>
            <a:ext uri="{FF2B5EF4-FFF2-40B4-BE49-F238E27FC236}">
              <a16:creationId xmlns:a16="http://schemas.microsoft.com/office/drawing/2014/main" id="{757B9195-5600-492F-A3C5-5FEA26D1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" name="srtImg" descr="https://www.explore.ms/images/sort_blank.gif">
          <a:extLst>
            <a:ext uri="{FF2B5EF4-FFF2-40B4-BE49-F238E27FC236}">
              <a16:creationId xmlns:a16="http://schemas.microsoft.com/office/drawing/2014/main" id="{EC692F48-93A2-4045-9469-101489A0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31" name="srtImg" descr="https://www.explore.ms/images/sort_blank.gif">
          <a:extLst>
            <a:ext uri="{FF2B5EF4-FFF2-40B4-BE49-F238E27FC236}">
              <a16:creationId xmlns:a16="http://schemas.microsoft.com/office/drawing/2014/main" id="{BE47A8C6-6C74-474B-ADD0-7B7F063C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srtImg" descr="https://www.explore.ms/images/sort_blank.gif">
          <a:extLst>
            <a:ext uri="{FF2B5EF4-FFF2-40B4-BE49-F238E27FC236}">
              <a16:creationId xmlns:a16="http://schemas.microsoft.com/office/drawing/2014/main" id="{A75D348B-4FED-4E1F-9AE1-C9E174DC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srtImg" descr="https://www.explore.ms/images/sort_blank.gif">
          <a:extLst>
            <a:ext uri="{FF2B5EF4-FFF2-40B4-BE49-F238E27FC236}">
              <a16:creationId xmlns:a16="http://schemas.microsoft.com/office/drawing/2014/main" id="{F08C7E80-7E1F-403B-A332-852480E2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srtImg" descr="https://www.explore.ms/images/sort_blank.gif">
          <a:extLst>
            <a:ext uri="{FF2B5EF4-FFF2-40B4-BE49-F238E27FC236}">
              <a16:creationId xmlns:a16="http://schemas.microsoft.com/office/drawing/2014/main" id="{241898B1-9BFA-478F-B08E-A38702CF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srtImg" descr="https://www.explore.ms/images/sort_blank.gif">
          <a:extLst>
            <a:ext uri="{FF2B5EF4-FFF2-40B4-BE49-F238E27FC236}">
              <a16:creationId xmlns:a16="http://schemas.microsoft.com/office/drawing/2014/main" id="{10FB85B7-50F7-42A8-A075-0EF34FA7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srtImg" descr="https://www.explore.ms/images/sort_blank.gif">
          <a:extLst>
            <a:ext uri="{FF2B5EF4-FFF2-40B4-BE49-F238E27FC236}">
              <a16:creationId xmlns:a16="http://schemas.microsoft.com/office/drawing/2014/main" id="{4908C6D8-95C9-49CE-BB45-1A35F553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srtImg" descr="https://www.explore.ms/images/sort_blank.gif">
          <a:extLst>
            <a:ext uri="{FF2B5EF4-FFF2-40B4-BE49-F238E27FC236}">
              <a16:creationId xmlns:a16="http://schemas.microsoft.com/office/drawing/2014/main" id="{B258070E-08BA-4BB4-8D00-44CDBD62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srtImg" descr="https://www.explore.ms/images/sort_blank.gif">
          <a:extLst>
            <a:ext uri="{FF2B5EF4-FFF2-40B4-BE49-F238E27FC236}">
              <a16:creationId xmlns:a16="http://schemas.microsoft.com/office/drawing/2014/main" id="{582B051C-F42A-4C63-8FDA-860C4B74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srtImg" descr="https://www.explore.ms/images/sort_blank.gif">
          <a:extLst>
            <a:ext uri="{FF2B5EF4-FFF2-40B4-BE49-F238E27FC236}">
              <a16:creationId xmlns:a16="http://schemas.microsoft.com/office/drawing/2014/main" id="{703D8329-385A-4C2B-B468-9D0EA94B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9525" cy="9525"/>
    <xdr:pic>
      <xdr:nvPicPr>
        <xdr:cNvPr id="40" name="srtImg" descr="https://www.explore.ms/images/sort_blank.gif">
          <a:extLst>
            <a:ext uri="{FF2B5EF4-FFF2-40B4-BE49-F238E27FC236}">
              <a16:creationId xmlns:a16="http://schemas.microsoft.com/office/drawing/2014/main" id="{23AF920B-0C8A-4697-A2A5-D41A561C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41" name="srtImg" descr="https://www.explore.ms/images/sort_blank.gif">
          <a:extLst>
            <a:ext uri="{FF2B5EF4-FFF2-40B4-BE49-F238E27FC236}">
              <a16:creationId xmlns:a16="http://schemas.microsoft.com/office/drawing/2014/main" id="{AB34936D-DCE9-476F-8A77-DC326AE6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42" name="srtImg" descr="https://www.explore.ms/images/sort_blank.gif">
          <a:extLst>
            <a:ext uri="{FF2B5EF4-FFF2-40B4-BE49-F238E27FC236}">
              <a16:creationId xmlns:a16="http://schemas.microsoft.com/office/drawing/2014/main" id="{4CDB6E28-AA30-4CE0-9284-EBC96F99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43" name="srtImg" descr="https://www.explore.ms/images/sort_blank.gif">
          <a:extLst>
            <a:ext uri="{FF2B5EF4-FFF2-40B4-BE49-F238E27FC236}">
              <a16:creationId xmlns:a16="http://schemas.microsoft.com/office/drawing/2014/main" id="{BAA512EA-BB41-453C-962D-167918AE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4" name="srtImg" descr="https://www.explore.ms/images/sort_blank.gif">
          <a:extLst>
            <a:ext uri="{FF2B5EF4-FFF2-40B4-BE49-F238E27FC236}">
              <a16:creationId xmlns:a16="http://schemas.microsoft.com/office/drawing/2014/main" id="{727A8C09-3947-4055-B9F7-446AEB31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5" name="srtImg" descr="https://www.explore.ms/images/sort_blank.gif">
          <a:extLst>
            <a:ext uri="{FF2B5EF4-FFF2-40B4-BE49-F238E27FC236}">
              <a16:creationId xmlns:a16="http://schemas.microsoft.com/office/drawing/2014/main" id="{3CBBA7CA-9F40-452D-A275-BB67EB63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6" name="srtImg" descr="https://www.explore.ms/images/sort_blank.gif">
          <a:extLst>
            <a:ext uri="{FF2B5EF4-FFF2-40B4-BE49-F238E27FC236}">
              <a16:creationId xmlns:a16="http://schemas.microsoft.com/office/drawing/2014/main" id="{DE6EE401-FCA8-4A8C-90E3-27BA728C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7" name="srtImg" descr="https://www.explore.ms/images/sort_blank.gif">
          <a:extLst>
            <a:ext uri="{FF2B5EF4-FFF2-40B4-BE49-F238E27FC236}">
              <a16:creationId xmlns:a16="http://schemas.microsoft.com/office/drawing/2014/main" id="{A1FB6E1B-B2F5-4053-9247-58C537C9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8" name="srtImg" descr="https://www.explore.ms/images/sort_blank.gif">
          <a:extLst>
            <a:ext uri="{FF2B5EF4-FFF2-40B4-BE49-F238E27FC236}">
              <a16:creationId xmlns:a16="http://schemas.microsoft.com/office/drawing/2014/main" id="{0A96481B-5247-48C5-AA20-97C3B26E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9" name="srtImg" descr="https://www.explore.ms/images/sort_blank.gif">
          <a:extLst>
            <a:ext uri="{FF2B5EF4-FFF2-40B4-BE49-F238E27FC236}">
              <a16:creationId xmlns:a16="http://schemas.microsoft.com/office/drawing/2014/main" id="{36A2076E-BA66-4F0E-8830-995ECC98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50" name="srtImg" descr="https://www.explore.ms/images/sort_blank.gif">
          <a:extLst>
            <a:ext uri="{FF2B5EF4-FFF2-40B4-BE49-F238E27FC236}">
              <a16:creationId xmlns:a16="http://schemas.microsoft.com/office/drawing/2014/main" id="{DCF36A38-6FDA-4B9E-B94C-0AA96C04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51" name="srtImg" descr="https://www.explore.ms/images/sort_blank.gif">
          <a:extLst>
            <a:ext uri="{FF2B5EF4-FFF2-40B4-BE49-F238E27FC236}">
              <a16:creationId xmlns:a16="http://schemas.microsoft.com/office/drawing/2014/main" id="{212576D4-DB5D-410B-910B-7C47759B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43</xdr:row>
      <xdr:rowOff>0</xdr:rowOff>
    </xdr:from>
    <xdr:ext cx="9525" cy="9525"/>
    <xdr:pic>
      <xdr:nvPicPr>
        <xdr:cNvPr id="52" name="srtImg" descr="https://www.explore.ms/images/sort_blank.gif">
          <a:extLst>
            <a:ext uri="{FF2B5EF4-FFF2-40B4-BE49-F238E27FC236}">
              <a16:creationId xmlns:a16="http://schemas.microsoft.com/office/drawing/2014/main" id="{F25FBC0B-D572-4D0E-9E59-785ACE6B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43</xdr:row>
      <xdr:rowOff>0</xdr:rowOff>
    </xdr:from>
    <xdr:ext cx="9525" cy="9525"/>
    <xdr:pic>
      <xdr:nvPicPr>
        <xdr:cNvPr id="53" name="srtImg" descr="https://www.explore.ms/images/sort_blank.gif">
          <a:extLst>
            <a:ext uri="{FF2B5EF4-FFF2-40B4-BE49-F238E27FC236}">
              <a16:creationId xmlns:a16="http://schemas.microsoft.com/office/drawing/2014/main" id="{7C548237-70F4-4697-884D-BD3D5809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669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44</xdr:row>
      <xdr:rowOff>0</xdr:rowOff>
    </xdr:from>
    <xdr:ext cx="9525" cy="9525"/>
    <xdr:pic>
      <xdr:nvPicPr>
        <xdr:cNvPr id="54" name="srtImg" descr="https://www.explore.ms/images/sort_blank.gif">
          <a:extLst>
            <a:ext uri="{FF2B5EF4-FFF2-40B4-BE49-F238E27FC236}">
              <a16:creationId xmlns:a16="http://schemas.microsoft.com/office/drawing/2014/main" id="{E7D6D2D6-008B-41FE-B348-9004DEC8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688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44</xdr:row>
      <xdr:rowOff>0</xdr:rowOff>
    </xdr:from>
    <xdr:ext cx="9525" cy="9525"/>
    <xdr:pic>
      <xdr:nvPicPr>
        <xdr:cNvPr id="55" name="srtImg" descr="https://www.explore.ms/images/sort_blank.gif">
          <a:extLst>
            <a:ext uri="{FF2B5EF4-FFF2-40B4-BE49-F238E27FC236}">
              <a16:creationId xmlns:a16="http://schemas.microsoft.com/office/drawing/2014/main" id="{A7B1FE69-E632-4647-9099-16B8F637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688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" name="srtImg" descr="https://www.explore.ms/images/sort_blank.gif">
          <a:extLst>
            <a:ext uri="{FF2B5EF4-FFF2-40B4-BE49-F238E27FC236}">
              <a16:creationId xmlns:a16="http://schemas.microsoft.com/office/drawing/2014/main" id="{6656C29D-023A-4765-B131-45DA1A7D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57" name="srtImg" descr="https://www.explore.ms/images/sort_blank.gif">
          <a:extLst>
            <a:ext uri="{FF2B5EF4-FFF2-40B4-BE49-F238E27FC236}">
              <a16:creationId xmlns:a16="http://schemas.microsoft.com/office/drawing/2014/main" id="{11792BC5-7124-4695-A390-E100E6D7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58" name="srtImg" descr="https://www.explore.ms/images/sort_blank.gif">
          <a:extLst>
            <a:ext uri="{FF2B5EF4-FFF2-40B4-BE49-F238E27FC236}">
              <a16:creationId xmlns:a16="http://schemas.microsoft.com/office/drawing/2014/main" id="{047A2CED-B96D-485C-A6C7-E3E1DD9D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59" name="srtImg" descr="https://www.explore.ms/images/sort_blank.gif">
          <a:extLst>
            <a:ext uri="{FF2B5EF4-FFF2-40B4-BE49-F238E27FC236}">
              <a16:creationId xmlns:a16="http://schemas.microsoft.com/office/drawing/2014/main" id="{9069F84F-5984-438B-B7C1-BEF59951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60" name="srtImg" descr="https://www.explore.ms/images/sort_blank.gif">
          <a:extLst>
            <a:ext uri="{FF2B5EF4-FFF2-40B4-BE49-F238E27FC236}">
              <a16:creationId xmlns:a16="http://schemas.microsoft.com/office/drawing/2014/main" id="{0E837F4D-C46C-450A-BC6C-54493C12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61" name="srtImg" descr="https://www.explore.ms/images/sort_blank.gif">
          <a:extLst>
            <a:ext uri="{FF2B5EF4-FFF2-40B4-BE49-F238E27FC236}">
              <a16:creationId xmlns:a16="http://schemas.microsoft.com/office/drawing/2014/main" id="{FEAA9791-7246-47C7-AEC2-A27E9AF1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62" name="srtImg" descr="https://www.explore.ms/images/sort_blank.gif">
          <a:extLst>
            <a:ext uri="{FF2B5EF4-FFF2-40B4-BE49-F238E27FC236}">
              <a16:creationId xmlns:a16="http://schemas.microsoft.com/office/drawing/2014/main" id="{837EB968-06D1-41CE-998E-D32C7BDC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63" name="srtImg" descr="https://www.explore.ms/images/sort_blank.gif">
          <a:extLst>
            <a:ext uri="{FF2B5EF4-FFF2-40B4-BE49-F238E27FC236}">
              <a16:creationId xmlns:a16="http://schemas.microsoft.com/office/drawing/2014/main" id="{DCAF9A12-9EED-4A51-A543-8F1DBFC0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64" name="srtImg" descr="https://www.explore.ms/images/sort_blank.gif">
          <a:extLst>
            <a:ext uri="{FF2B5EF4-FFF2-40B4-BE49-F238E27FC236}">
              <a16:creationId xmlns:a16="http://schemas.microsoft.com/office/drawing/2014/main" id="{8107A9FA-1C89-4276-B5E6-8CC9B247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65" name="srtImg" descr="https://www.explore.ms/images/sort_blank.gif">
          <a:extLst>
            <a:ext uri="{FF2B5EF4-FFF2-40B4-BE49-F238E27FC236}">
              <a16:creationId xmlns:a16="http://schemas.microsoft.com/office/drawing/2014/main" id="{CCD9EBB0-4F94-407F-AEB0-59C7B54D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66" name="srtImg" descr="https://www.explore.ms/images/sort_blank.gif">
          <a:extLst>
            <a:ext uri="{FF2B5EF4-FFF2-40B4-BE49-F238E27FC236}">
              <a16:creationId xmlns:a16="http://schemas.microsoft.com/office/drawing/2014/main" id="{51377AB5-D4D1-4EBA-AC65-DAE47CF1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67" name="srtImg" descr="https://www.explore.ms/images/sort_blank.gif">
          <a:extLst>
            <a:ext uri="{FF2B5EF4-FFF2-40B4-BE49-F238E27FC236}">
              <a16:creationId xmlns:a16="http://schemas.microsoft.com/office/drawing/2014/main" id="{B9DA16D0-F837-4D9D-A003-446C629C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68" name="srtImg" descr="https://www.explore.ms/images/sort_blank.gif">
          <a:extLst>
            <a:ext uri="{FF2B5EF4-FFF2-40B4-BE49-F238E27FC236}">
              <a16:creationId xmlns:a16="http://schemas.microsoft.com/office/drawing/2014/main" id="{F9641C28-13CC-48BE-8D82-974F2990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69" name="srtImg" descr="https://www.explore.ms/images/sort_blank.gif">
          <a:extLst>
            <a:ext uri="{FF2B5EF4-FFF2-40B4-BE49-F238E27FC236}">
              <a16:creationId xmlns:a16="http://schemas.microsoft.com/office/drawing/2014/main" id="{BB207750-212F-4E29-98C7-3F06CA3E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70" name="srtImg" descr="https://www.explore.ms/images/sort_blank.gif">
          <a:extLst>
            <a:ext uri="{FF2B5EF4-FFF2-40B4-BE49-F238E27FC236}">
              <a16:creationId xmlns:a16="http://schemas.microsoft.com/office/drawing/2014/main" id="{33472136-787D-4D22-BC43-80404F09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71" name="srtImg" descr="https://www.explore.ms/images/sort_blank.gif">
          <a:extLst>
            <a:ext uri="{FF2B5EF4-FFF2-40B4-BE49-F238E27FC236}">
              <a16:creationId xmlns:a16="http://schemas.microsoft.com/office/drawing/2014/main" id="{7F41CA11-69E6-4540-B49C-B38018BA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72" name="srtImg" descr="https://www.explore.ms/images/sort_blank.gif">
          <a:extLst>
            <a:ext uri="{FF2B5EF4-FFF2-40B4-BE49-F238E27FC236}">
              <a16:creationId xmlns:a16="http://schemas.microsoft.com/office/drawing/2014/main" id="{9B798C61-BCB2-44C6-8F7A-D423AA01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73" name="srtImg" descr="https://www.explore.ms/images/sort_blank.gif">
          <a:extLst>
            <a:ext uri="{FF2B5EF4-FFF2-40B4-BE49-F238E27FC236}">
              <a16:creationId xmlns:a16="http://schemas.microsoft.com/office/drawing/2014/main" id="{764A272F-943E-4134-9A4D-F2B402CC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74" name="srtImg" descr="https://www.explore.ms/images/sort_blank.gif">
          <a:extLst>
            <a:ext uri="{FF2B5EF4-FFF2-40B4-BE49-F238E27FC236}">
              <a16:creationId xmlns:a16="http://schemas.microsoft.com/office/drawing/2014/main" id="{0FD59CD1-C42E-42C5-BFF9-3ED5B10B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75" name="srtImg" descr="https://www.explore.ms/images/sort_blank.gif">
          <a:extLst>
            <a:ext uri="{FF2B5EF4-FFF2-40B4-BE49-F238E27FC236}">
              <a16:creationId xmlns:a16="http://schemas.microsoft.com/office/drawing/2014/main" id="{B455E78E-27AA-42C7-9EC7-2AF95B8B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76" name="srtImg" descr="https://www.explore.ms/images/sort_blank.gif">
          <a:extLst>
            <a:ext uri="{FF2B5EF4-FFF2-40B4-BE49-F238E27FC236}">
              <a16:creationId xmlns:a16="http://schemas.microsoft.com/office/drawing/2014/main" id="{9C10FCFA-9ED8-4E4C-83C0-B769D73D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77" name="srtImg" descr="https://www.explore.ms/images/sort_blank.gif">
          <a:extLst>
            <a:ext uri="{FF2B5EF4-FFF2-40B4-BE49-F238E27FC236}">
              <a16:creationId xmlns:a16="http://schemas.microsoft.com/office/drawing/2014/main" id="{BE8644CF-1114-4040-BA9F-B8E3FF24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78" name="srtImg" descr="https://www.explore.ms/images/sort_blank.gif">
          <a:extLst>
            <a:ext uri="{FF2B5EF4-FFF2-40B4-BE49-F238E27FC236}">
              <a16:creationId xmlns:a16="http://schemas.microsoft.com/office/drawing/2014/main" id="{C5352135-A689-486E-BA95-BE52F652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79" name="srtImg" descr="https://www.explore.ms/images/sort_blank.gif">
          <a:extLst>
            <a:ext uri="{FF2B5EF4-FFF2-40B4-BE49-F238E27FC236}">
              <a16:creationId xmlns:a16="http://schemas.microsoft.com/office/drawing/2014/main" id="{48434B55-C465-4CB1-994D-C253E822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0" name="srtImg" descr="https://www.explore.ms/images/sort_blank.gif">
          <a:extLst>
            <a:ext uri="{FF2B5EF4-FFF2-40B4-BE49-F238E27FC236}">
              <a16:creationId xmlns:a16="http://schemas.microsoft.com/office/drawing/2014/main" id="{4FBDCB75-7954-4DF0-BF22-78A6CB40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81" name="srtImg" descr="https://www.explore.ms/images/sort_blank.gif">
          <a:extLst>
            <a:ext uri="{FF2B5EF4-FFF2-40B4-BE49-F238E27FC236}">
              <a16:creationId xmlns:a16="http://schemas.microsoft.com/office/drawing/2014/main" id="{2977F97A-7BA0-4919-8F60-6479C3B2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82" name="srtImg" descr="https://www.explore.ms/images/sort_blank.gif">
          <a:extLst>
            <a:ext uri="{FF2B5EF4-FFF2-40B4-BE49-F238E27FC236}">
              <a16:creationId xmlns:a16="http://schemas.microsoft.com/office/drawing/2014/main" id="{0FECE5EB-0861-45CD-8C17-852B0352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83" name="srtImg" descr="https://www.explore.ms/images/sort_blank.gif">
          <a:extLst>
            <a:ext uri="{FF2B5EF4-FFF2-40B4-BE49-F238E27FC236}">
              <a16:creationId xmlns:a16="http://schemas.microsoft.com/office/drawing/2014/main" id="{6B87762E-7ABF-42DB-BADE-10B8F125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84" name="srtImg" descr="https://www.explore.ms/images/sort_blank.gif">
          <a:extLst>
            <a:ext uri="{FF2B5EF4-FFF2-40B4-BE49-F238E27FC236}">
              <a16:creationId xmlns:a16="http://schemas.microsoft.com/office/drawing/2014/main" id="{1CE1CD52-3012-4E76-8477-7AF237AF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85" name="srtImg" descr="https://www.explore.ms/images/sort_blank.gif">
          <a:extLst>
            <a:ext uri="{FF2B5EF4-FFF2-40B4-BE49-F238E27FC236}">
              <a16:creationId xmlns:a16="http://schemas.microsoft.com/office/drawing/2014/main" id="{44CDA103-5994-4746-A65E-E4BFB673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6" name="srtImg" descr="https://www.explore.ms/images/sort_blank.gif">
          <a:extLst>
            <a:ext uri="{FF2B5EF4-FFF2-40B4-BE49-F238E27FC236}">
              <a16:creationId xmlns:a16="http://schemas.microsoft.com/office/drawing/2014/main" id="{1A5EE87A-CE58-4AB1-AF32-DD0AFA46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7" name="srtImg" descr="https://www.explore.ms/images/sort_blank.gif">
          <a:extLst>
            <a:ext uri="{FF2B5EF4-FFF2-40B4-BE49-F238E27FC236}">
              <a16:creationId xmlns:a16="http://schemas.microsoft.com/office/drawing/2014/main" id="{01FB28B3-69EF-4E74-90B5-9CE78668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8" name="srtImg" descr="https://www.explore.ms/images/sort_blank.gif">
          <a:extLst>
            <a:ext uri="{FF2B5EF4-FFF2-40B4-BE49-F238E27FC236}">
              <a16:creationId xmlns:a16="http://schemas.microsoft.com/office/drawing/2014/main" id="{95B01C62-970D-4C63-BF70-BC081520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89" name="srtImg" descr="https://www.explore.ms/images/sort_blank.gif">
          <a:extLst>
            <a:ext uri="{FF2B5EF4-FFF2-40B4-BE49-F238E27FC236}">
              <a16:creationId xmlns:a16="http://schemas.microsoft.com/office/drawing/2014/main" id="{2132D573-6EA7-4097-A4F6-3E535E98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90" name="srtImg" descr="https://www.explore.ms/images/sort_blank.gif">
          <a:extLst>
            <a:ext uri="{FF2B5EF4-FFF2-40B4-BE49-F238E27FC236}">
              <a16:creationId xmlns:a16="http://schemas.microsoft.com/office/drawing/2014/main" id="{A62B8C20-DE90-4A38-913C-E90EA5FF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91" name="srtImg" descr="https://www.explore.ms/images/sort_blank.gif">
          <a:extLst>
            <a:ext uri="{FF2B5EF4-FFF2-40B4-BE49-F238E27FC236}">
              <a16:creationId xmlns:a16="http://schemas.microsoft.com/office/drawing/2014/main" id="{2BE1090E-0B16-4E6D-846D-9D7DD4DF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92" name="srtImg" descr="https://www.explore.ms/images/sort_blank.gif">
          <a:extLst>
            <a:ext uri="{FF2B5EF4-FFF2-40B4-BE49-F238E27FC236}">
              <a16:creationId xmlns:a16="http://schemas.microsoft.com/office/drawing/2014/main" id="{E8C7666E-1D78-4C4F-BB7A-A5B2D448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93" name="srtImg" descr="https://www.explore.ms/images/sort_blank.gif">
          <a:extLst>
            <a:ext uri="{FF2B5EF4-FFF2-40B4-BE49-F238E27FC236}">
              <a16:creationId xmlns:a16="http://schemas.microsoft.com/office/drawing/2014/main" id="{5DED028C-AFDC-416B-AFBF-62BB2F42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94" name="srtImg" descr="https://www.explore.ms/images/sort_blank.gif">
          <a:extLst>
            <a:ext uri="{FF2B5EF4-FFF2-40B4-BE49-F238E27FC236}">
              <a16:creationId xmlns:a16="http://schemas.microsoft.com/office/drawing/2014/main" id="{A218DE34-AF26-4CAD-B9FE-76568A48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95" name="srtImg" descr="https://www.explore.ms/images/sort_blank.gif">
          <a:extLst>
            <a:ext uri="{FF2B5EF4-FFF2-40B4-BE49-F238E27FC236}">
              <a16:creationId xmlns:a16="http://schemas.microsoft.com/office/drawing/2014/main" id="{FA55550B-E064-4432-820E-1E4B1458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6" name="srtImg" descr="https://www.explore.ms/images/sort_blank.gif">
          <a:extLst>
            <a:ext uri="{FF2B5EF4-FFF2-40B4-BE49-F238E27FC236}">
              <a16:creationId xmlns:a16="http://schemas.microsoft.com/office/drawing/2014/main" id="{7B1D50C1-1187-4A35-9C32-9F9BE8C8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7" name="srtImg" descr="https://www.explore.ms/images/sort_blank.gif">
          <a:extLst>
            <a:ext uri="{FF2B5EF4-FFF2-40B4-BE49-F238E27FC236}">
              <a16:creationId xmlns:a16="http://schemas.microsoft.com/office/drawing/2014/main" id="{3A923B32-31AC-4B31-9463-953DE78E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8" name="srtImg" descr="https://www.explore.ms/images/sort_blank.gif">
          <a:extLst>
            <a:ext uri="{FF2B5EF4-FFF2-40B4-BE49-F238E27FC236}">
              <a16:creationId xmlns:a16="http://schemas.microsoft.com/office/drawing/2014/main" id="{AD848FE2-5B46-463B-9C7D-AC84C6FD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9" name="srtImg" descr="https://www.explore.ms/images/sort_blank.gif">
          <a:extLst>
            <a:ext uri="{FF2B5EF4-FFF2-40B4-BE49-F238E27FC236}">
              <a16:creationId xmlns:a16="http://schemas.microsoft.com/office/drawing/2014/main" id="{D20DAA83-0976-4E01-B6D2-92B4F7D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00" name="srtImg" descr="https://www.explore.ms/images/sort_blank.gif">
          <a:extLst>
            <a:ext uri="{FF2B5EF4-FFF2-40B4-BE49-F238E27FC236}">
              <a16:creationId xmlns:a16="http://schemas.microsoft.com/office/drawing/2014/main" id="{AC5B1A41-0034-4D80-A2D8-3A53479E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01" name="srtImg" descr="https://www.explore.ms/images/sort_blank.gif">
          <a:extLst>
            <a:ext uri="{FF2B5EF4-FFF2-40B4-BE49-F238E27FC236}">
              <a16:creationId xmlns:a16="http://schemas.microsoft.com/office/drawing/2014/main" id="{8D79E3B2-5648-4446-9FA2-18055E71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02" name="srtImg" descr="https://www.explore.ms/images/sort_blank.gif">
          <a:extLst>
            <a:ext uri="{FF2B5EF4-FFF2-40B4-BE49-F238E27FC236}">
              <a16:creationId xmlns:a16="http://schemas.microsoft.com/office/drawing/2014/main" id="{249956AB-BA82-45A1-9A4B-B01BF750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03" name="srtImg" descr="https://www.explore.ms/images/sort_blank.gif">
          <a:extLst>
            <a:ext uri="{FF2B5EF4-FFF2-40B4-BE49-F238E27FC236}">
              <a16:creationId xmlns:a16="http://schemas.microsoft.com/office/drawing/2014/main" id="{284507EC-2D27-426A-9C80-9331BB65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04" name="srtImg" descr="https://www.explore.ms/images/sort_blank.gif">
          <a:extLst>
            <a:ext uri="{FF2B5EF4-FFF2-40B4-BE49-F238E27FC236}">
              <a16:creationId xmlns:a16="http://schemas.microsoft.com/office/drawing/2014/main" id="{1C8FCA8B-B072-4544-A1ED-3C82D280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05" name="srtImg" descr="https://www.explore.ms/images/sort_blank.gif">
          <a:extLst>
            <a:ext uri="{FF2B5EF4-FFF2-40B4-BE49-F238E27FC236}">
              <a16:creationId xmlns:a16="http://schemas.microsoft.com/office/drawing/2014/main" id="{85A82785-4F7F-4799-961D-42D2E7AB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06" name="srtImg" descr="https://www.explore.ms/images/sort_blank.gif">
          <a:extLst>
            <a:ext uri="{FF2B5EF4-FFF2-40B4-BE49-F238E27FC236}">
              <a16:creationId xmlns:a16="http://schemas.microsoft.com/office/drawing/2014/main" id="{F803EB07-FC64-4498-A19A-BE3AF25B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07" name="srtImg" descr="https://www.explore.ms/images/sort_blank.gif">
          <a:extLst>
            <a:ext uri="{FF2B5EF4-FFF2-40B4-BE49-F238E27FC236}">
              <a16:creationId xmlns:a16="http://schemas.microsoft.com/office/drawing/2014/main" id="{7AB8686C-6B0A-4DB4-A195-B21FDC8E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08" name="srtImg" descr="https://www.explore.ms/images/sort_blank.gif">
          <a:extLst>
            <a:ext uri="{FF2B5EF4-FFF2-40B4-BE49-F238E27FC236}">
              <a16:creationId xmlns:a16="http://schemas.microsoft.com/office/drawing/2014/main" id="{ECC3E240-160D-4590-80CF-CCACBFA6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09" name="srtImg" descr="https://www.explore.ms/images/sort_blank.gif">
          <a:extLst>
            <a:ext uri="{FF2B5EF4-FFF2-40B4-BE49-F238E27FC236}">
              <a16:creationId xmlns:a16="http://schemas.microsoft.com/office/drawing/2014/main" id="{54E3F020-AF3D-4378-8EF3-999B3D04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10" name="srtImg" descr="https://www.explore.ms/images/sort_blank.gif">
          <a:extLst>
            <a:ext uri="{FF2B5EF4-FFF2-40B4-BE49-F238E27FC236}">
              <a16:creationId xmlns:a16="http://schemas.microsoft.com/office/drawing/2014/main" id="{3077C332-BEAC-4A03-BCBB-DCAE0E1B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11" name="srtImg" descr="https://www.explore.ms/images/sort_blank.gif">
          <a:extLst>
            <a:ext uri="{FF2B5EF4-FFF2-40B4-BE49-F238E27FC236}">
              <a16:creationId xmlns:a16="http://schemas.microsoft.com/office/drawing/2014/main" id="{CA5F8F7F-CD17-4EA1-8018-A9F6CAD2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12" name="srtImg" descr="https://www.explore.ms/images/sort_blank.gif">
          <a:extLst>
            <a:ext uri="{FF2B5EF4-FFF2-40B4-BE49-F238E27FC236}">
              <a16:creationId xmlns:a16="http://schemas.microsoft.com/office/drawing/2014/main" id="{533A1C39-7E1E-42E5-A36A-92BCC7FC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13" name="srtImg" descr="https://www.explore.ms/images/sort_blank.gif">
          <a:extLst>
            <a:ext uri="{FF2B5EF4-FFF2-40B4-BE49-F238E27FC236}">
              <a16:creationId xmlns:a16="http://schemas.microsoft.com/office/drawing/2014/main" id="{B84E89EC-AF16-416E-91C2-553EFBFA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14" name="srtImg" descr="https://www.explore.ms/images/sort_blank.gif">
          <a:extLst>
            <a:ext uri="{FF2B5EF4-FFF2-40B4-BE49-F238E27FC236}">
              <a16:creationId xmlns:a16="http://schemas.microsoft.com/office/drawing/2014/main" id="{BE0D0AAF-C525-470B-A816-426C475B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15" name="srtImg" descr="https://www.explore.ms/images/sort_blank.gif">
          <a:extLst>
            <a:ext uri="{FF2B5EF4-FFF2-40B4-BE49-F238E27FC236}">
              <a16:creationId xmlns:a16="http://schemas.microsoft.com/office/drawing/2014/main" id="{442A7F5B-BC94-4375-977D-9B126BDF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16" name="srtImg" descr="https://www.explore.ms/images/sort_blank.gif">
          <a:extLst>
            <a:ext uri="{FF2B5EF4-FFF2-40B4-BE49-F238E27FC236}">
              <a16:creationId xmlns:a16="http://schemas.microsoft.com/office/drawing/2014/main" id="{882AE452-A4A6-453E-8FBD-EDDE6F1D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17" name="srtImg" descr="https://www.explore.ms/images/sort_blank.gif">
          <a:extLst>
            <a:ext uri="{FF2B5EF4-FFF2-40B4-BE49-F238E27FC236}">
              <a16:creationId xmlns:a16="http://schemas.microsoft.com/office/drawing/2014/main" id="{F4C7457D-CCB2-4A75-B3D7-795F7827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18" name="srtImg" descr="https://www.explore.ms/images/sort_blank.gif">
          <a:extLst>
            <a:ext uri="{FF2B5EF4-FFF2-40B4-BE49-F238E27FC236}">
              <a16:creationId xmlns:a16="http://schemas.microsoft.com/office/drawing/2014/main" id="{A27AF04A-539D-4795-89E2-1E926F73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19" name="srtImg" descr="https://www.explore.ms/images/sort_blank.gif">
          <a:extLst>
            <a:ext uri="{FF2B5EF4-FFF2-40B4-BE49-F238E27FC236}">
              <a16:creationId xmlns:a16="http://schemas.microsoft.com/office/drawing/2014/main" id="{19C9B3CC-8C43-4224-83B2-A98CAA62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20" name="srtImg" descr="https://www.explore.ms/images/sort_blank.gif">
          <a:extLst>
            <a:ext uri="{FF2B5EF4-FFF2-40B4-BE49-F238E27FC236}">
              <a16:creationId xmlns:a16="http://schemas.microsoft.com/office/drawing/2014/main" id="{1F071078-13B4-46F9-AF1E-019E9A41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21" name="srtImg" descr="https://www.explore.ms/images/sort_blank.gif">
          <a:extLst>
            <a:ext uri="{FF2B5EF4-FFF2-40B4-BE49-F238E27FC236}">
              <a16:creationId xmlns:a16="http://schemas.microsoft.com/office/drawing/2014/main" id="{E796ECA9-7B16-49F8-B1F2-32E883B0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22" name="srtImg" descr="https://www.explore.ms/images/sort_blank.gif">
          <a:extLst>
            <a:ext uri="{FF2B5EF4-FFF2-40B4-BE49-F238E27FC236}">
              <a16:creationId xmlns:a16="http://schemas.microsoft.com/office/drawing/2014/main" id="{16713578-C2DA-4CAC-B931-D44F3CAC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23" name="srtImg" descr="https://www.explore.ms/images/sort_blank.gif">
          <a:extLst>
            <a:ext uri="{FF2B5EF4-FFF2-40B4-BE49-F238E27FC236}">
              <a16:creationId xmlns:a16="http://schemas.microsoft.com/office/drawing/2014/main" id="{714DCD8B-6EFE-4E6A-ADB0-AA351878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24" name="srtImg" descr="https://www.explore.ms/images/sort_blank.gif">
          <a:extLst>
            <a:ext uri="{FF2B5EF4-FFF2-40B4-BE49-F238E27FC236}">
              <a16:creationId xmlns:a16="http://schemas.microsoft.com/office/drawing/2014/main" id="{42858D6A-D994-4C3A-899B-2C19F744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25" name="srtImg" descr="https://www.explore.ms/images/sort_blank.gif">
          <a:extLst>
            <a:ext uri="{FF2B5EF4-FFF2-40B4-BE49-F238E27FC236}">
              <a16:creationId xmlns:a16="http://schemas.microsoft.com/office/drawing/2014/main" id="{9A987F7C-5C40-4A31-8C26-BBB58364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26" name="srtImg" descr="https://www.explore.ms/images/sort_blank.gif">
          <a:extLst>
            <a:ext uri="{FF2B5EF4-FFF2-40B4-BE49-F238E27FC236}">
              <a16:creationId xmlns:a16="http://schemas.microsoft.com/office/drawing/2014/main" id="{053C4EF4-210B-49DB-BE0D-8CD7B60F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27" name="srtImg" descr="https://www.explore.ms/images/sort_blank.gif">
          <a:extLst>
            <a:ext uri="{FF2B5EF4-FFF2-40B4-BE49-F238E27FC236}">
              <a16:creationId xmlns:a16="http://schemas.microsoft.com/office/drawing/2014/main" id="{09FFB6D6-6360-44EE-B43C-736316B2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28" name="srtImg" descr="https://www.explore.ms/images/sort_blank.gif">
          <a:extLst>
            <a:ext uri="{FF2B5EF4-FFF2-40B4-BE49-F238E27FC236}">
              <a16:creationId xmlns:a16="http://schemas.microsoft.com/office/drawing/2014/main" id="{AD1324EB-65B4-4A58-BBE6-C24B7DA5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29" name="srtImg" descr="https://www.explore.ms/images/sort_blank.gif">
          <a:extLst>
            <a:ext uri="{FF2B5EF4-FFF2-40B4-BE49-F238E27FC236}">
              <a16:creationId xmlns:a16="http://schemas.microsoft.com/office/drawing/2014/main" id="{FEC72840-DA05-4F2D-BD46-0E45385D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30" name="srtImg" descr="https://www.explore.ms/images/sort_blank.gif">
          <a:extLst>
            <a:ext uri="{FF2B5EF4-FFF2-40B4-BE49-F238E27FC236}">
              <a16:creationId xmlns:a16="http://schemas.microsoft.com/office/drawing/2014/main" id="{896B6E0C-E6E9-4E65-89D0-75C01D13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31" name="srtImg" descr="https://www.explore.ms/images/sort_blank.gif">
          <a:extLst>
            <a:ext uri="{FF2B5EF4-FFF2-40B4-BE49-F238E27FC236}">
              <a16:creationId xmlns:a16="http://schemas.microsoft.com/office/drawing/2014/main" id="{627AB6D5-6530-4372-8B4A-DDF1E66D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32" name="srtImg" descr="https://www.explore.ms/images/sort_blank.gif">
          <a:extLst>
            <a:ext uri="{FF2B5EF4-FFF2-40B4-BE49-F238E27FC236}">
              <a16:creationId xmlns:a16="http://schemas.microsoft.com/office/drawing/2014/main" id="{74405627-F96B-4C0E-9411-CDF7C7E7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33" name="srtImg" descr="https://www.explore.ms/images/sort_blank.gif">
          <a:extLst>
            <a:ext uri="{FF2B5EF4-FFF2-40B4-BE49-F238E27FC236}">
              <a16:creationId xmlns:a16="http://schemas.microsoft.com/office/drawing/2014/main" id="{9E6E1B22-4317-46D5-86E0-7A165EC1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4" name="srtImg" descr="https://www.explore.ms/images/sort_blank.gif">
          <a:extLst>
            <a:ext uri="{FF2B5EF4-FFF2-40B4-BE49-F238E27FC236}">
              <a16:creationId xmlns:a16="http://schemas.microsoft.com/office/drawing/2014/main" id="{8D87C732-139E-466F-8EFC-01993AAD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5" name="srtImg" descr="https://www.explore.ms/images/sort_blank.gif">
          <a:extLst>
            <a:ext uri="{FF2B5EF4-FFF2-40B4-BE49-F238E27FC236}">
              <a16:creationId xmlns:a16="http://schemas.microsoft.com/office/drawing/2014/main" id="{D219336F-D98E-43E7-90A1-6C09F733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6" name="srtImg" descr="https://www.explore.ms/images/sort_blank.gif">
          <a:extLst>
            <a:ext uri="{FF2B5EF4-FFF2-40B4-BE49-F238E27FC236}">
              <a16:creationId xmlns:a16="http://schemas.microsoft.com/office/drawing/2014/main" id="{684EFBD8-893B-4DBE-941B-FE690789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7" name="srtImg" descr="https://www.explore.ms/images/sort_blank.gif">
          <a:extLst>
            <a:ext uri="{FF2B5EF4-FFF2-40B4-BE49-F238E27FC236}">
              <a16:creationId xmlns:a16="http://schemas.microsoft.com/office/drawing/2014/main" id="{98265A8D-1B1D-4D5A-889F-FD10F164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8" name="srtImg" descr="https://www.explore.ms/images/sort_blank.gif">
          <a:extLst>
            <a:ext uri="{FF2B5EF4-FFF2-40B4-BE49-F238E27FC236}">
              <a16:creationId xmlns:a16="http://schemas.microsoft.com/office/drawing/2014/main" id="{0A6E1259-3754-4D1A-8D2E-A1FE26E5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39" name="srtImg" descr="https://www.explore.ms/images/sort_blank.gif">
          <a:extLst>
            <a:ext uri="{FF2B5EF4-FFF2-40B4-BE49-F238E27FC236}">
              <a16:creationId xmlns:a16="http://schemas.microsoft.com/office/drawing/2014/main" id="{727B7996-50F1-463B-9B29-E0AE1C87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40" name="srtImg" descr="https://www.explore.ms/images/sort_blank.gif">
          <a:extLst>
            <a:ext uri="{FF2B5EF4-FFF2-40B4-BE49-F238E27FC236}">
              <a16:creationId xmlns:a16="http://schemas.microsoft.com/office/drawing/2014/main" id="{3B7F0B55-0A8F-4717-9349-BE814A9C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41" name="srtImg" descr="https://www.explore.ms/images/sort_blank.gif">
          <a:extLst>
            <a:ext uri="{FF2B5EF4-FFF2-40B4-BE49-F238E27FC236}">
              <a16:creationId xmlns:a16="http://schemas.microsoft.com/office/drawing/2014/main" id="{AB890919-D6E6-4F92-865F-3993DD08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142" name="srtImg" descr="https://www.explore.ms/images/sort_blank.gif">
          <a:extLst>
            <a:ext uri="{FF2B5EF4-FFF2-40B4-BE49-F238E27FC236}">
              <a16:creationId xmlns:a16="http://schemas.microsoft.com/office/drawing/2014/main" id="{0914799C-1C3B-4F37-B3DA-88291EBE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143" name="srtImg" descr="https://www.explore.ms/images/sort_blank.gif">
          <a:extLst>
            <a:ext uri="{FF2B5EF4-FFF2-40B4-BE49-F238E27FC236}">
              <a16:creationId xmlns:a16="http://schemas.microsoft.com/office/drawing/2014/main" id="{1A0DE4C0-4E60-4039-8E65-1C6153B4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44" name="srtImg" descr="https://www.explore.ms/images/sort_blank.gif">
          <a:extLst>
            <a:ext uri="{FF2B5EF4-FFF2-40B4-BE49-F238E27FC236}">
              <a16:creationId xmlns:a16="http://schemas.microsoft.com/office/drawing/2014/main" id="{12BF4698-CB27-4CD6-A676-E3960FA5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45" name="srtImg" descr="https://www.explore.ms/images/sort_blank.gif">
          <a:extLst>
            <a:ext uri="{FF2B5EF4-FFF2-40B4-BE49-F238E27FC236}">
              <a16:creationId xmlns:a16="http://schemas.microsoft.com/office/drawing/2014/main" id="{D816B029-CF6C-4238-BA52-B80F59EF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46" name="srtImg" descr="https://www.explore.ms/images/sort_blank.gif">
          <a:extLst>
            <a:ext uri="{FF2B5EF4-FFF2-40B4-BE49-F238E27FC236}">
              <a16:creationId xmlns:a16="http://schemas.microsoft.com/office/drawing/2014/main" id="{3F9FEFCE-8C6D-4456-9CB6-C92FC6EF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47" name="srtImg" descr="https://www.explore.ms/images/sort_blank.gif">
          <a:extLst>
            <a:ext uri="{FF2B5EF4-FFF2-40B4-BE49-F238E27FC236}">
              <a16:creationId xmlns:a16="http://schemas.microsoft.com/office/drawing/2014/main" id="{BF05B7F0-1641-4F28-90F0-430C74D1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48" name="srtImg" descr="https://www.explore.ms/images/sort_blank.gif">
          <a:extLst>
            <a:ext uri="{FF2B5EF4-FFF2-40B4-BE49-F238E27FC236}">
              <a16:creationId xmlns:a16="http://schemas.microsoft.com/office/drawing/2014/main" id="{5717E0DD-11AA-4CA6-ABD7-509D4695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49" name="srtImg" descr="https://www.explore.ms/images/sort_blank.gif">
          <a:extLst>
            <a:ext uri="{FF2B5EF4-FFF2-40B4-BE49-F238E27FC236}">
              <a16:creationId xmlns:a16="http://schemas.microsoft.com/office/drawing/2014/main" id="{5458FC1D-CADF-405F-8AEF-DCD4D37A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50" name="srtImg" descr="https://www.explore.ms/images/sort_blank.gif">
          <a:extLst>
            <a:ext uri="{FF2B5EF4-FFF2-40B4-BE49-F238E27FC236}">
              <a16:creationId xmlns:a16="http://schemas.microsoft.com/office/drawing/2014/main" id="{F2027B48-1FCE-4CFD-ACEC-765A7675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51" name="srtImg" descr="https://www.explore.ms/images/sort_blank.gif">
          <a:extLst>
            <a:ext uri="{FF2B5EF4-FFF2-40B4-BE49-F238E27FC236}">
              <a16:creationId xmlns:a16="http://schemas.microsoft.com/office/drawing/2014/main" id="{0F2E156F-BC83-4DBB-BA4F-205AAFB3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52" name="srtImg" descr="https://www.explore.ms/images/sort_blank.gif">
          <a:extLst>
            <a:ext uri="{FF2B5EF4-FFF2-40B4-BE49-F238E27FC236}">
              <a16:creationId xmlns:a16="http://schemas.microsoft.com/office/drawing/2014/main" id="{478D2F2C-51CE-4B11-B899-EB87CD22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3" name="srtImg" descr="https://www.explore.ms/images/sort_blank.gif">
          <a:extLst>
            <a:ext uri="{FF2B5EF4-FFF2-40B4-BE49-F238E27FC236}">
              <a16:creationId xmlns:a16="http://schemas.microsoft.com/office/drawing/2014/main" id="{88AF8700-2B8E-4708-83D1-9DF61411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4" name="srtImg" descr="https://www.explore.ms/images/sort_blank.gif">
          <a:extLst>
            <a:ext uri="{FF2B5EF4-FFF2-40B4-BE49-F238E27FC236}">
              <a16:creationId xmlns:a16="http://schemas.microsoft.com/office/drawing/2014/main" id="{B6244610-01E4-4E4F-9CFA-1533E492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5" name="srtImg" descr="https://www.explore.ms/images/sort_blank.gif">
          <a:extLst>
            <a:ext uri="{FF2B5EF4-FFF2-40B4-BE49-F238E27FC236}">
              <a16:creationId xmlns:a16="http://schemas.microsoft.com/office/drawing/2014/main" id="{32CE16D6-844A-476D-85C5-C1558A76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56" name="srtImg" descr="https://www.explore.ms/images/sort_blank.gif">
          <a:extLst>
            <a:ext uri="{FF2B5EF4-FFF2-40B4-BE49-F238E27FC236}">
              <a16:creationId xmlns:a16="http://schemas.microsoft.com/office/drawing/2014/main" id="{69BEB02C-4A16-437B-BD8C-213EC436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57" name="srtImg" descr="https://www.explore.ms/images/sort_blank.gif">
          <a:extLst>
            <a:ext uri="{FF2B5EF4-FFF2-40B4-BE49-F238E27FC236}">
              <a16:creationId xmlns:a16="http://schemas.microsoft.com/office/drawing/2014/main" id="{AE52C9BD-CCF6-4111-B69C-6ABE8FC8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58" name="srtImg" descr="https://www.explore.ms/images/sort_blank.gif">
          <a:extLst>
            <a:ext uri="{FF2B5EF4-FFF2-40B4-BE49-F238E27FC236}">
              <a16:creationId xmlns:a16="http://schemas.microsoft.com/office/drawing/2014/main" id="{4B94912C-25EA-4045-BF95-273C168C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59" name="srtImg" descr="https://www.explore.ms/images/sort_blank.gif">
          <a:extLst>
            <a:ext uri="{FF2B5EF4-FFF2-40B4-BE49-F238E27FC236}">
              <a16:creationId xmlns:a16="http://schemas.microsoft.com/office/drawing/2014/main" id="{89B6F10B-E865-4C17-B6EA-4566CABA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60" name="srtImg" descr="https://www.explore.ms/images/sort_blank.gif">
          <a:extLst>
            <a:ext uri="{FF2B5EF4-FFF2-40B4-BE49-F238E27FC236}">
              <a16:creationId xmlns:a16="http://schemas.microsoft.com/office/drawing/2014/main" id="{EB935D54-4432-44C1-A9C5-9021F4B7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61" name="srtImg" descr="https://www.explore.ms/images/sort_blank.gif">
          <a:extLst>
            <a:ext uri="{FF2B5EF4-FFF2-40B4-BE49-F238E27FC236}">
              <a16:creationId xmlns:a16="http://schemas.microsoft.com/office/drawing/2014/main" id="{E2749A02-4C3D-4542-80B9-6059476D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62" name="srtImg" descr="https://www.explore.ms/images/sort_blank.gif">
          <a:extLst>
            <a:ext uri="{FF2B5EF4-FFF2-40B4-BE49-F238E27FC236}">
              <a16:creationId xmlns:a16="http://schemas.microsoft.com/office/drawing/2014/main" id="{71FD2F95-89D3-4C2D-85F3-7F793BFD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63" name="srtImg" descr="https://www.explore.ms/images/sort_blank.gif">
          <a:extLst>
            <a:ext uri="{FF2B5EF4-FFF2-40B4-BE49-F238E27FC236}">
              <a16:creationId xmlns:a16="http://schemas.microsoft.com/office/drawing/2014/main" id="{A4B0AB48-D29A-49DC-83C9-F2961FB3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4" name="srtImg" descr="https://www.explore.ms/images/sort_blank.gif">
          <a:extLst>
            <a:ext uri="{FF2B5EF4-FFF2-40B4-BE49-F238E27FC236}">
              <a16:creationId xmlns:a16="http://schemas.microsoft.com/office/drawing/2014/main" id="{27B6DDD5-417F-40BA-AC12-A0F9A694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5" name="srtImg" descr="https://www.explore.ms/images/sort_blank.gif">
          <a:extLst>
            <a:ext uri="{FF2B5EF4-FFF2-40B4-BE49-F238E27FC236}">
              <a16:creationId xmlns:a16="http://schemas.microsoft.com/office/drawing/2014/main" id="{E7D1BF0C-00CE-44F6-BA99-F472D60F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6" name="srtImg" descr="https://www.explore.ms/images/sort_blank.gif">
          <a:extLst>
            <a:ext uri="{FF2B5EF4-FFF2-40B4-BE49-F238E27FC236}">
              <a16:creationId xmlns:a16="http://schemas.microsoft.com/office/drawing/2014/main" id="{39F2D5B9-604E-43A4-A925-16FF833A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7" name="srtImg" descr="https://www.explore.ms/images/sort_blank.gif">
          <a:extLst>
            <a:ext uri="{FF2B5EF4-FFF2-40B4-BE49-F238E27FC236}">
              <a16:creationId xmlns:a16="http://schemas.microsoft.com/office/drawing/2014/main" id="{8993D942-D985-4566-93E7-A0DA67AC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8" name="srtImg" descr="https://www.explore.ms/images/sort_blank.gif">
          <a:extLst>
            <a:ext uri="{FF2B5EF4-FFF2-40B4-BE49-F238E27FC236}">
              <a16:creationId xmlns:a16="http://schemas.microsoft.com/office/drawing/2014/main" id="{4983FA7A-A91A-4F35-ADE4-C984BC30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169" name="srtImg" descr="https://www.explore.ms/images/sort_blank.gif">
          <a:extLst>
            <a:ext uri="{FF2B5EF4-FFF2-40B4-BE49-F238E27FC236}">
              <a16:creationId xmlns:a16="http://schemas.microsoft.com/office/drawing/2014/main" id="{2396793B-ED92-48AE-9CCF-680290EF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70" name="srtImg" descr="https://www.explore.ms/images/sort_blank.gif">
          <a:extLst>
            <a:ext uri="{FF2B5EF4-FFF2-40B4-BE49-F238E27FC236}">
              <a16:creationId xmlns:a16="http://schemas.microsoft.com/office/drawing/2014/main" id="{EBC35CD0-ACE7-4920-A9CB-AB489409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1" name="srtImg" descr="https://www.explore.ms/images/sort_blank.gif">
          <a:extLst>
            <a:ext uri="{FF2B5EF4-FFF2-40B4-BE49-F238E27FC236}">
              <a16:creationId xmlns:a16="http://schemas.microsoft.com/office/drawing/2014/main" id="{8785424C-6DC9-47B1-A1EE-5B4A478A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2" name="srtImg" descr="https://www.explore.ms/images/sort_blank.gif">
          <a:extLst>
            <a:ext uri="{FF2B5EF4-FFF2-40B4-BE49-F238E27FC236}">
              <a16:creationId xmlns:a16="http://schemas.microsoft.com/office/drawing/2014/main" id="{3B9E59A7-223E-44B6-8B52-2B371A4A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3" name="srtImg" descr="https://www.explore.ms/images/sort_blank.gif">
          <a:extLst>
            <a:ext uri="{FF2B5EF4-FFF2-40B4-BE49-F238E27FC236}">
              <a16:creationId xmlns:a16="http://schemas.microsoft.com/office/drawing/2014/main" id="{29542F0A-74C1-43AB-951A-51878267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74" name="srtImg" descr="https://www.explore.ms/images/sort_blank.gif">
          <a:extLst>
            <a:ext uri="{FF2B5EF4-FFF2-40B4-BE49-F238E27FC236}">
              <a16:creationId xmlns:a16="http://schemas.microsoft.com/office/drawing/2014/main" id="{2FAF14E6-003B-4131-9F82-72534D18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75" name="srtImg" descr="https://www.explore.ms/images/sort_blank.gif">
          <a:extLst>
            <a:ext uri="{FF2B5EF4-FFF2-40B4-BE49-F238E27FC236}">
              <a16:creationId xmlns:a16="http://schemas.microsoft.com/office/drawing/2014/main" id="{71B7B7BD-AA69-44C5-A102-300FCCD3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76" name="srtImg" descr="https://www.explore.ms/images/sort_blank.gif">
          <a:extLst>
            <a:ext uri="{FF2B5EF4-FFF2-40B4-BE49-F238E27FC236}">
              <a16:creationId xmlns:a16="http://schemas.microsoft.com/office/drawing/2014/main" id="{E0047853-CDB0-4ECE-8F6D-147A42FD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7" name="srtImg" descr="https://www.explore.ms/images/sort_blank.gif">
          <a:extLst>
            <a:ext uri="{FF2B5EF4-FFF2-40B4-BE49-F238E27FC236}">
              <a16:creationId xmlns:a16="http://schemas.microsoft.com/office/drawing/2014/main" id="{6F908C1C-FB0E-4CDB-8B60-B1C1EC60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8" name="srtImg" descr="https://www.explore.ms/images/sort_blank.gif">
          <a:extLst>
            <a:ext uri="{FF2B5EF4-FFF2-40B4-BE49-F238E27FC236}">
              <a16:creationId xmlns:a16="http://schemas.microsoft.com/office/drawing/2014/main" id="{2DD5B1DC-6D67-4848-81E4-AE73B5EF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179" name="srtImg" descr="https://www.explore.ms/images/sort_blank.gif">
          <a:extLst>
            <a:ext uri="{FF2B5EF4-FFF2-40B4-BE49-F238E27FC236}">
              <a16:creationId xmlns:a16="http://schemas.microsoft.com/office/drawing/2014/main" id="{F9DD71D1-5F89-48A9-8657-B0241D7C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180" name="srtImg" descr="https://www.explore.ms/images/sort_blank.gif">
          <a:extLst>
            <a:ext uri="{FF2B5EF4-FFF2-40B4-BE49-F238E27FC236}">
              <a16:creationId xmlns:a16="http://schemas.microsoft.com/office/drawing/2014/main" id="{28C1D045-D4F9-4478-A047-6203BF9A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181" name="srtImg" descr="https://www.explore.ms/images/sort_blank.gif">
          <a:extLst>
            <a:ext uri="{FF2B5EF4-FFF2-40B4-BE49-F238E27FC236}">
              <a16:creationId xmlns:a16="http://schemas.microsoft.com/office/drawing/2014/main" id="{762E6723-F361-4820-ACE9-A1BA6EAA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2" name="srtImg" descr="https://www.explore.ms/images/sort_blank.gif">
          <a:extLst>
            <a:ext uri="{FF2B5EF4-FFF2-40B4-BE49-F238E27FC236}">
              <a16:creationId xmlns:a16="http://schemas.microsoft.com/office/drawing/2014/main" id="{19BD2166-1378-4271-B215-3DCAC71F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3" name="srtImg" descr="https://www.explore.ms/images/sort_blank.gif">
          <a:extLst>
            <a:ext uri="{FF2B5EF4-FFF2-40B4-BE49-F238E27FC236}">
              <a16:creationId xmlns:a16="http://schemas.microsoft.com/office/drawing/2014/main" id="{6AF81DE3-E9C6-4ED9-8D59-312AD7E2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4" name="srtImg" descr="https://www.explore.ms/images/sort_blank.gif">
          <a:extLst>
            <a:ext uri="{FF2B5EF4-FFF2-40B4-BE49-F238E27FC236}">
              <a16:creationId xmlns:a16="http://schemas.microsoft.com/office/drawing/2014/main" id="{8DB57D72-9991-487B-AA3E-766BBE98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5" name="srtImg" descr="https://www.explore.ms/images/sort_blank.gif">
          <a:extLst>
            <a:ext uri="{FF2B5EF4-FFF2-40B4-BE49-F238E27FC236}">
              <a16:creationId xmlns:a16="http://schemas.microsoft.com/office/drawing/2014/main" id="{79205891-89CF-4D72-AE95-BE6B38BE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6" name="srtImg" descr="https://www.explore.ms/images/sort_blank.gif">
          <a:extLst>
            <a:ext uri="{FF2B5EF4-FFF2-40B4-BE49-F238E27FC236}">
              <a16:creationId xmlns:a16="http://schemas.microsoft.com/office/drawing/2014/main" id="{2E164206-D514-4311-96B3-AA2BF478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7" name="srtImg" descr="https://www.explore.ms/images/sort_blank.gif">
          <a:extLst>
            <a:ext uri="{FF2B5EF4-FFF2-40B4-BE49-F238E27FC236}">
              <a16:creationId xmlns:a16="http://schemas.microsoft.com/office/drawing/2014/main" id="{93138D69-225E-4660-A54A-83991A6E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8" name="srtImg" descr="https://www.explore.ms/images/sort_blank.gif">
          <a:extLst>
            <a:ext uri="{FF2B5EF4-FFF2-40B4-BE49-F238E27FC236}">
              <a16:creationId xmlns:a16="http://schemas.microsoft.com/office/drawing/2014/main" id="{25901ED4-2E37-4F9C-850A-B6A168D8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9" name="srtImg" descr="https://www.explore.ms/images/sort_blank.gif">
          <a:extLst>
            <a:ext uri="{FF2B5EF4-FFF2-40B4-BE49-F238E27FC236}">
              <a16:creationId xmlns:a16="http://schemas.microsoft.com/office/drawing/2014/main" id="{386C6207-68BC-402E-9074-D6715297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190" name="srtImg" descr="https://www.explore.ms/images/sort_blank.gif">
          <a:extLst>
            <a:ext uri="{FF2B5EF4-FFF2-40B4-BE49-F238E27FC236}">
              <a16:creationId xmlns:a16="http://schemas.microsoft.com/office/drawing/2014/main" id="{30A193DF-F14B-412A-9691-64BF89E5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191" name="srtImg" descr="https://www.explore.ms/images/sort_blank.gif">
          <a:extLst>
            <a:ext uri="{FF2B5EF4-FFF2-40B4-BE49-F238E27FC236}">
              <a16:creationId xmlns:a16="http://schemas.microsoft.com/office/drawing/2014/main" id="{F0F9CAC3-A475-4598-9816-4FD6684A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92" name="srtImg" descr="https://www.explore.ms/images/sort_blank.gif">
          <a:extLst>
            <a:ext uri="{FF2B5EF4-FFF2-40B4-BE49-F238E27FC236}">
              <a16:creationId xmlns:a16="http://schemas.microsoft.com/office/drawing/2014/main" id="{2121A73F-68BF-4A61-9AAB-811D458F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93" name="srtImg" descr="https://www.explore.ms/images/sort_blank.gif">
          <a:extLst>
            <a:ext uri="{FF2B5EF4-FFF2-40B4-BE49-F238E27FC236}">
              <a16:creationId xmlns:a16="http://schemas.microsoft.com/office/drawing/2014/main" id="{5B269FF2-BBC1-44C2-AABB-DFAE7B41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94" name="srtImg" descr="https://www.explore.ms/images/sort_blank.gif">
          <a:extLst>
            <a:ext uri="{FF2B5EF4-FFF2-40B4-BE49-F238E27FC236}">
              <a16:creationId xmlns:a16="http://schemas.microsoft.com/office/drawing/2014/main" id="{228A6B57-979D-45EF-97EA-DD4D50E2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195" name="srtImg" descr="https://www.explore.ms/images/sort_blank.gif">
          <a:extLst>
            <a:ext uri="{FF2B5EF4-FFF2-40B4-BE49-F238E27FC236}">
              <a16:creationId xmlns:a16="http://schemas.microsoft.com/office/drawing/2014/main" id="{D219A1D1-C98D-489E-BD06-43618BC1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96" name="srtImg" descr="https://www.explore.ms/images/sort_blank.gif">
          <a:extLst>
            <a:ext uri="{FF2B5EF4-FFF2-40B4-BE49-F238E27FC236}">
              <a16:creationId xmlns:a16="http://schemas.microsoft.com/office/drawing/2014/main" id="{E4FF8E0F-D7B2-4149-AC19-14B0173C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97" name="srtImg" descr="https://www.explore.ms/images/sort_blank.gif">
          <a:extLst>
            <a:ext uri="{FF2B5EF4-FFF2-40B4-BE49-F238E27FC236}">
              <a16:creationId xmlns:a16="http://schemas.microsoft.com/office/drawing/2014/main" id="{43431039-69B4-4B66-917E-0FC420E2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98" name="srtImg" descr="https://www.explore.ms/images/sort_blank.gif">
          <a:extLst>
            <a:ext uri="{FF2B5EF4-FFF2-40B4-BE49-F238E27FC236}">
              <a16:creationId xmlns:a16="http://schemas.microsoft.com/office/drawing/2014/main" id="{0D627D3A-6A85-4C8A-A137-C3918776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199" name="srtImg" descr="https://www.explore.ms/images/sort_blank.gif">
          <a:extLst>
            <a:ext uri="{FF2B5EF4-FFF2-40B4-BE49-F238E27FC236}">
              <a16:creationId xmlns:a16="http://schemas.microsoft.com/office/drawing/2014/main" id="{B53BFA46-447B-4C52-8AB1-537D5D3F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00" name="srtImg" descr="https://www.explore.ms/images/sort_blank.gif">
          <a:extLst>
            <a:ext uri="{FF2B5EF4-FFF2-40B4-BE49-F238E27FC236}">
              <a16:creationId xmlns:a16="http://schemas.microsoft.com/office/drawing/2014/main" id="{EB4BBDAD-6122-41AD-9C27-AEAC2E61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1" name="srtImg" descr="https://www.explore.ms/images/sort_blank.gif">
          <a:extLst>
            <a:ext uri="{FF2B5EF4-FFF2-40B4-BE49-F238E27FC236}">
              <a16:creationId xmlns:a16="http://schemas.microsoft.com/office/drawing/2014/main" id="{3521AB80-7E44-440F-880C-2391FF43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2" name="srtImg" descr="https://www.explore.ms/images/sort_blank.gif">
          <a:extLst>
            <a:ext uri="{FF2B5EF4-FFF2-40B4-BE49-F238E27FC236}">
              <a16:creationId xmlns:a16="http://schemas.microsoft.com/office/drawing/2014/main" id="{3BEB73E1-6649-4C94-9240-734FD113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3" name="srtImg" descr="https://www.explore.ms/images/sort_blank.gif">
          <a:extLst>
            <a:ext uri="{FF2B5EF4-FFF2-40B4-BE49-F238E27FC236}">
              <a16:creationId xmlns:a16="http://schemas.microsoft.com/office/drawing/2014/main" id="{7D6C9C2C-6186-4B16-8F6D-DCF95EFC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04" name="srtImg" descr="https://www.explore.ms/images/sort_blank.gif">
          <a:extLst>
            <a:ext uri="{FF2B5EF4-FFF2-40B4-BE49-F238E27FC236}">
              <a16:creationId xmlns:a16="http://schemas.microsoft.com/office/drawing/2014/main" id="{1165EEB0-B3BE-407F-9F7F-6D9F14AB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05" name="srtImg" descr="https://www.explore.ms/images/sort_blank.gif">
          <a:extLst>
            <a:ext uri="{FF2B5EF4-FFF2-40B4-BE49-F238E27FC236}">
              <a16:creationId xmlns:a16="http://schemas.microsoft.com/office/drawing/2014/main" id="{D546A7CB-4235-4796-9EE2-86A2F2C3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06" name="srtImg" descr="https://www.explore.ms/images/sort_blank.gif">
          <a:extLst>
            <a:ext uri="{FF2B5EF4-FFF2-40B4-BE49-F238E27FC236}">
              <a16:creationId xmlns:a16="http://schemas.microsoft.com/office/drawing/2014/main" id="{B861A9EE-4EE7-492E-8387-F2A559B6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7" name="srtImg" descr="https://www.explore.ms/images/sort_blank.gif">
          <a:extLst>
            <a:ext uri="{FF2B5EF4-FFF2-40B4-BE49-F238E27FC236}">
              <a16:creationId xmlns:a16="http://schemas.microsoft.com/office/drawing/2014/main" id="{60614684-8D34-421F-9486-2FA6270B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8" name="srtImg" descr="https://www.explore.ms/images/sort_blank.gif">
          <a:extLst>
            <a:ext uri="{FF2B5EF4-FFF2-40B4-BE49-F238E27FC236}">
              <a16:creationId xmlns:a16="http://schemas.microsoft.com/office/drawing/2014/main" id="{05E6AD30-DFF0-4C3A-8369-0ECD56E8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09" name="srtImg" descr="https://www.explore.ms/images/sort_blank.gif">
          <a:extLst>
            <a:ext uri="{FF2B5EF4-FFF2-40B4-BE49-F238E27FC236}">
              <a16:creationId xmlns:a16="http://schemas.microsoft.com/office/drawing/2014/main" id="{9B09B376-E488-4D78-BA1E-D9E7FF15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10" name="srtImg" descr="https://www.explore.ms/images/sort_blank.gif">
          <a:extLst>
            <a:ext uri="{FF2B5EF4-FFF2-40B4-BE49-F238E27FC236}">
              <a16:creationId xmlns:a16="http://schemas.microsoft.com/office/drawing/2014/main" id="{ECBD53A1-BCC3-4CBD-A1C7-C3C8C5BE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11" name="srtImg" descr="https://www.explore.ms/images/sort_blank.gif">
          <a:extLst>
            <a:ext uri="{FF2B5EF4-FFF2-40B4-BE49-F238E27FC236}">
              <a16:creationId xmlns:a16="http://schemas.microsoft.com/office/drawing/2014/main" id="{5933A72A-847E-4A57-90C3-2335EA30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2" name="srtImg" descr="https://www.explore.ms/images/sort_blank.gif">
          <a:extLst>
            <a:ext uri="{FF2B5EF4-FFF2-40B4-BE49-F238E27FC236}">
              <a16:creationId xmlns:a16="http://schemas.microsoft.com/office/drawing/2014/main" id="{AF0CF3F0-969B-4345-91E0-C56A0825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3" name="srtImg" descr="https://www.explore.ms/images/sort_blank.gif">
          <a:extLst>
            <a:ext uri="{FF2B5EF4-FFF2-40B4-BE49-F238E27FC236}">
              <a16:creationId xmlns:a16="http://schemas.microsoft.com/office/drawing/2014/main" id="{57936803-90A0-4F4A-AA49-D33592E7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4" name="srtImg" descr="https://www.explore.ms/images/sort_blank.gif">
          <a:extLst>
            <a:ext uri="{FF2B5EF4-FFF2-40B4-BE49-F238E27FC236}">
              <a16:creationId xmlns:a16="http://schemas.microsoft.com/office/drawing/2014/main" id="{814C6157-CB38-4727-B61C-E7688986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5" name="srtImg" descr="https://www.explore.ms/images/sort_blank.gif">
          <a:extLst>
            <a:ext uri="{FF2B5EF4-FFF2-40B4-BE49-F238E27FC236}">
              <a16:creationId xmlns:a16="http://schemas.microsoft.com/office/drawing/2014/main" id="{5165CD83-E940-4A2E-B64B-B0519C14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6" name="srtImg" descr="https://www.explore.ms/images/sort_blank.gif">
          <a:extLst>
            <a:ext uri="{FF2B5EF4-FFF2-40B4-BE49-F238E27FC236}">
              <a16:creationId xmlns:a16="http://schemas.microsoft.com/office/drawing/2014/main" id="{EF6FD463-DC65-43E1-9195-950ED8EF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17" name="srtImg" descr="https://www.explore.ms/images/sort_blank.gif">
          <a:extLst>
            <a:ext uri="{FF2B5EF4-FFF2-40B4-BE49-F238E27FC236}">
              <a16:creationId xmlns:a16="http://schemas.microsoft.com/office/drawing/2014/main" id="{44B01167-488B-419A-9A11-46FD6711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18" name="srtImg" descr="https://www.explore.ms/images/sort_blank.gif">
          <a:extLst>
            <a:ext uri="{FF2B5EF4-FFF2-40B4-BE49-F238E27FC236}">
              <a16:creationId xmlns:a16="http://schemas.microsoft.com/office/drawing/2014/main" id="{B4675DD5-2ACF-428B-BCFA-F08B6FC2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19" name="srtImg" descr="https://www.explore.ms/images/sort_blank.gif">
          <a:extLst>
            <a:ext uri="{FF2B5EF4-FFF2-40B4-BE49-F238E27FC236}">
              <a16:creationId xmlns:a16="http://schemas.microsoft.com/office/drawing/2014/main" id="{9ED2AC90-54FB-40EA-8CC7-E21C5041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0" name="srtImg" descr="https://www.explore.ms/images/sort_blank.gif">
          <a:extLst>
            <a:ext uri="{FF2B5EF4-FFF2-40B4-BE49-F238E27FC236}">
              <a16:creationId xmlns:a16="http://schemas.microsoft.com/office/drawing/2014/main" id="{F12E8E87-0A94-48A6-B896-AA613B3C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1" name="srtImg" descr="https://www.explore.ms/images/sort_blank.gif">
          <a:extLst>
            <a:ext uri="{FF2B5EF4-FFF2-40B4-BE49-F238E27FC236}">
              <a16:creationId xmlns:a16="http://schemas.microsoft.com/office/drawing/2014/main" id="{061E7AA6-F721-43B0-9E6E-AFD84E43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22" name="srtImg" descr="https://www.explore.ms/images/sort_blank.gif">
          <a:extLst>
            <a:ext uri="{FF2B5EF4-FFF2-40B4-BE49-F238E27FC236}">
              <a16:creationId xmlns:a16="http://schemas.microsoft.com/office/drawing/2014/main" id="{7A4C9AED-9FD5-4908-BB4A-78427A87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23" name="srtImg" descr="https://www.explore.ms/images/sort_blank.gif">
          <a:extLst>
            <a:ext uri="{FF2B5EF4-FFF2-40B4-BE49-F238E27FC236}">
              <a16:creationId xmlns:a16="http://schemas.microsoft.com/office/drawing/2014/main" id="{F90F8CB8-1F66-417D-B9FD-A656D5EC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24" name="srtImg" descr="https://www.explore.ms/images/sort_blank.gif">
          <a:extLst>
            <a:ext uri="{FF2B5EF4-FFF2-40B4-BE49-F238E27FC236}">
              <a16:creationId xmlns:a16="http://schemas.microsoft.com/office/drawing/2014/main" id="{378D1FA0-024F-4B9B-ADDF-02623646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5" name="srtImg" descr="https://www.explore.ms/images/sort_blank.gif">
          <a:extLst>
            <a:ext uri="{FF2B5EF4-FFF2-40B4-BE49-F238E27FC236}">
              <a16:creationId xmlns:a16="http://schemas.microsoft.com/office/drawing/2014/main" id="{28CE6E07-C396-4F29-8EDD-774708CE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6" name="srtImg" descr="https://www.explore.ms/images/sort_blank.gif">
          <a:extLst>
            <a:ext uri="{FF2B5EF4-FFF2-40B4-BE49-F238E27FC236}">
              <a16:creationId xmlns:a16="http://schemas.microsoft.com/office/drawing/2014/main" id="{4BD54FC9-BE66-4748-A105-31ED1A8D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27" name="srtImg" descr="https://www.explore.ms/images/sort_blank.gif">
          <a:extLst>
            <a:ext uri="{FF2B5EF4-FFF2-40B4-BE49-F238E27FC236}">
              <a16:creationId xmlns:a16="http://schemas.microsoft.com/office/drawing/2014/main" id="{9EEBC667-110D-4100-AB4B-32F4BDFB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28" name="srtImg" descr="https://www.explore.ms/images/sort_blank.gif">
          <a:extLst>
            <a:ext uri="{FF2B5EF4-FFF2-40B4-BE49-F238E27FC236}">
              <a16:creationId xmlns:a16="http://schemas.microsoft.com/office/drawing/2014/main" id="{0EFB6CF4-8A11-47F2-B66A-989A87CA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29" name="srtImg" descr="https://www.explore.ms/images/sort_blank.gif">
          <a:extLst>
            <a:ext uri="{FF2B5EF4-FFF2-40B4-BE49-F238E27FC236}">
              <a16:creationId xmlns:a16="http://schemas.microsoft.com/office/drawing/2014/main" id="{4308F3CF-B421-4054-A82A-EA90CD10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0" name="srtImg" descr="https://www.explore.ms/images/sort_blank.gif">
          <a:extLst>
            <a:ext uri="{FF2B5EF4-FFF2-40B4-BE49-F238E27FC236}">
              <a16:creationId xmlns:a16="http://schemas.microsoft.com/office/drawing/2014/main" id="{DEBC0BF5-CBD5-4F46-B51F-EF94E5CA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1" name="srtImg" descr="https://www.explore.ms/images/sort_blank.gif">
          <a:extLst>
            <a:ext uri="{FF2B5EF4-FFF2-40B4-BE49-F238E27FC236}">
              <a16:creationId xmlns:a16="http://schemas.microsoft.com/office/drawing/2014/main" id="{CE5783A7-3986-4EFA-B270-95A0EABB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2" name="srtImg" descr="https://www.explore.ms/images/sort_blank.gif">
          <a:extLst>
            <a:ext uri="{FF2B5EF4-FFF2-40B4-BE49-F238E27FC236}">
              <a16:creationId xmlns:a16="http://schemas.microsoft.com/office/drawing/2014/main" id="{591C70A1-1D73-4A71-B7B1-07B0E07A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3" name="srtImg" descr="https://www.explore.ms/images/sort_blank.gif">
          <a:extLst>
            <a:ext uri="{FF2B5EF4-FFF2-40B4-BE49-F238E27FC236}">
              <a16:creationId xmlns:a16="http://schemas.microsoft.com/office/drawing/2014/main" id="{881DD877-4CD7-4BFA-A60F-124BF804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4" name="srtImg" descr="https://www.explore.ms/images/sort_blank.gif">
          <a:extLst>
            <a:ext uri="{FF2B5EF4-FFF2-40B4-BE49-F238E27FC236}">
              <a16:creationId xmlns:a16="http://schemas.microsoft.com/office/drawing/2014/main" id="{D226D44F-7E96-4CCE-BDD2-EF113C1F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5" name="srtImg" descr="https://www.explore.ms/images/sort_blank.gif">
          <a:extLst>
            <a:ext uri="{FF2B5EF4-FFF2-40B4-BE49-F238E27FC236}">
              <a16:creationId xmlns:a16="http://schemas.microsoft.com/office/drawing/2014/main" id="{4DE0C041-1C21-4884-95CD-15E5AD8C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6" name="srtImg" descr="https://www.explore.ms/images/sort_blank.gif">
          <a:extLst>
            <a:ext uri="{FF2B5EF4-FFF2-40B4-BE49-F238E27FC236}">
              <a16:creationId xmlns:a16="http://schemas.microsoft.com/office/drawing/2014/main" id="{776F768A-86A2-47F4-8F65-2C08EFB8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37" name="srtImg" descr="https://www.explore.ms/images/sort_blank.gif">
          <a:extLst>
            <a:ext uri="{FF2B5EF4-FFF2-40B4-BE49-F238E27FC236}">
              <a16:creationId xmlns:a16="http://schemas.microsoft.com/office/drawing/2014/main" id="{08A8CC2F-2B10-4F6F-8994-63D21E35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238" name="srtImg" descr="https://www.explore.ms/images/sort_blank.gif">
          <a:extLst>
            <a:ext uri="{FF2B5EF4-FFF2-40B4-BE49-F238E27FC236}">
              <a16:creationId xmlns:a16="http://schemas.microsoft.com/office/drawing/2014/main" id="{5079599F-494E-46AF-B87E-6685D72D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239" name="srtImg" descr="https://www.explore.ms/images/sort_blank.gif">
          <a:extLst>
            <a:ext uri="{FF2B5EF4-FFF2-40B4-BE49-F238E27FC236}">
              <a16:creationId xmlns:a16="http://schemas.microsoft.com/office/drawing/2014/main" id="{98B779D0-7043-46FF-8DB2-AEBD708F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40" name="srtImg" descr="https://www.explore.ms/images/sort_blank.gif">
          <a:extLst>
            <a:ext uri="{FF2B5EF4-FFF2-40B4-BE49-F238E27FC236}">
              <a16:creationId xmlns:a16="http://schemas.microsoft.com/office/drawing/2014/main" id="{F761EB7E-1C19-4B97-B254-6A6714ED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41" name="srtImg" descr="https://www.explore.ms/images/sort_blank.gif">
          <a:extLst>
            <a:ext uri="{FF2B5EF4-FFF2-40B4-BE49-F238E27FC236}">
              <a16:creationId xmlns:a16="http://schemas.microsoft.com/office/drawing/2014/main" id="{009E9060-21C5-48F4-A158-F7ECE2D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42" name="srtImg" descr="https://www.explore.ms/images/sort_blank.gif">
          <a:extLst>
            <a:ext uri="{FF2B5EF4-FFF2-40B4-BE49-F238E27FC236}">
              <a16:creationId xmlns:a16="http://schemas.microsoft.com/office/drawing/2014/main" id="{432CEF5E-EF51-46CE-B0FA-D0F11125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43" name="srtImg" descr="https://www.explore.ms/images/sort_blank.gif">
          <a:extLst>
            <a:ext uri="{FF2B5EF4-FFF2-40B4-BE49-F238E27FC236}">
              <a16:creationId xmlns:a16="http://schemas.microsoft.com/office/drawing/2014/main" id="{0B73FADF-FCEB-483D-9F80-1DD52C03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44" name="srtImg" descr="https://www.explore.ms/images/sort_blank.gif">
          <a:extLst>
            <a:ext uri="{FF2B5EF4-FFF2-40B4-BE49-F238E27FC236}">
              <a16:creationId xmlns:a16="http://schemas.microsoft.com/office/drawing/2014/main" id="{9D363AB5-D963-4A1C-9ECF-E978A59B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45" name="srtImg" descr="https://www.explore.ms/images/sort_blank.gif">
          <a:extLst>
            <a:ext uri="{FF2B5EF4-FFF2-40B4-BE49-F238E27FC236}">
              <a16:creationId xmlns:a16="http://schemas.microsoft.com/office/drawing/2014/main" id="{7A3D924D-0FEB-4D4B-84BE-7F35785C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46" name="srtImg" descr="https://www.explore.ms/images/sort_blank.gif">
          <a:extLst>
            <a:ext uri="{FF2B5EF4-FFF2-40B4-BE49-F238E27FC236}">
              <a16:creationId xmlns:a16="http://schemas.microsoft.com/office/drawing/2014/main" id="{F5AB9268-390E-4C17-A33C-9B1827FE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47" name="srtImg" descr="https://www.explore.ms/images/sort_blank.gif">
          <a:extLst>
            <a:ext uri="{FF2B5EF4-FFF2-40B4-BE49-F238E27FC236}">
              <a16:creationId xmlns:a16="http://schemas.microsoft.com/office/drawing/2014/main" id="{981E7520-FFEF-4405-9D45-C98A7411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48" name="srtImg" descr="https://www.explore.ms/images/sort_blank.gif">
          <a:extLst>
            <a:ext uri="{FF2B5EF4-FFF2-40B4-BE49-F238E27FC236}">
              <a16:creationId xmlns:a16="http://schemas.microsoft.com/office/drawing/2014/main" id="{832FC7F9-F00E-4EEA-B8BF-5E03CDF9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49" name="srtImg" descr="https://www.explore.ms/images/sort_blank.gif">
          <a:extLst>
            <a:ext uri="{FF2B5EF4-FFF2-40B4-BE49-F238E27FC236}">
              <a16:creationId xmlns:a16="http://schemas.microsoft.com/office/drawing/2014/main" id="{F2D9549F-2B05-40A4-90B1-516DD545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0" name="srtImg" descr="https://www.explore.ms/images/sort_blank.gif">
          <a:extLst>
            <a:ext uri="{FF2B5EF4-FFF2-40B4-BE49-F238E27FC236}">
              <a16:creationId xmlns:a16="http://schemas.microsoft.com/office/drawing/2014/main" id="{AEBCEEDA-7D75-41F6-B8A0-C3BA551B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1" name="srtImg" descr="https://www.explore.ms/images/sort_blank.gif">
          <a:extLst>
            <a:ext uri="{FF2B5EF4-FFF2-40B4-BE49-F238E27FC236}">
              <a16:creationId xmlns:a16="http://schemas.microsoft.com/office/drawing/2014/main" id="{734BB0CA-E2F3-4AEE-999B-86C46628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52" name="srtImg" descr="https://www.explore.ms/images/sort_blank.gif">
          <a:extLst>
            <a:ext uri="{FF2B5EF4-FFF2-40B4-BE49-F238E27FC236}">
              <a16:creationId xmlns:a16="http://schemas.microsoft.com/office/drawing/2014/main" id="{AE7A43AE-0180-4C2B-B6B8-3A78C636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53" name="srtImg" descr="https://www.explore.ms/images/sort_blank.gif">
          <a:extLst>
            <a:ext uri="{FF2B5EF4-FFF2-40B4-BE49-F238E27FC236}">
              <a16:creationId xmlns:a16="http://schemas.microsoft.com/office/drawing/2014/main" id="{FC185975-EC8A-441D-97A5-327D4F4D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54" name="srtImg" descr="https://www.explore.ms/images/sort_blank.gif">
          <a:extLst>
            <a:ext uri="{FF2B5EF4-FFF2-40B4-BE49-F238E27FC236}">
              <a16:creationId xmlns:a16="http://schemas.microsoft.com/office/drawing/2014/main" id="{F8FCC442-2A1E-4D3A-B26B-1EBFB4D4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5" name="srtImg" descr="https://www.explore.ms/images/sort_blank.gif">
          <a:extLst>
            <a:ext uri="{FF2B5EF4-FFF2-40B4-BE49-F238E27FC236}">
              <a16:creationId xmlns:a16="http://schemas.microsoft.com/office/drawing/2014/main" id="{F5C3B864-57B5-4029-B6D8-3EEDE333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6" name="srtImg" descr="https://www.explore.ms/images/sort_blank.gif">
          <a:extLst>
            <a:ext uri="{FF2B5EF4-FFF2-40B4-BE49-F238E27FC236}">
              <a16:creationId xmlns:a16="http://schemas.microsoft.com/office/drawing/2014/main" id="{4602F7D8-4B60-4580-B10E-23745BF8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57" name="srtImg" descr="https://www.explore.ms/images/sort_blank.gif">
          <a:extLst>
            <a:ext uri="{FF2B5EF4-FFF2-40B4-BE49-F238E27FC236}">
              <a16:creationId xmlns:a16="http://schemas.microsoft.com/office/drawing/2014/main" id="{1306D2DE-41CD-4223-8B29-2510DAD2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58" name="srtImg" descr="https://www.explore.ms/images/sort_blank.gif">
          <a:extLst>
            <a:ext uri="{FF2B5EF4-FFF2-40B4-BE49-F238E27FC236}">
              <a16:creationId xmlns:a16="http://schemas.microsoft.com/office/drawing/2014/main" id="{BE00C419-B826-423D-A36E-EAE048FE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59" name="srtImg" descr="https://www.explore.ms/images/sort_blank.gif">
          <a:extLst>
            <a:ext uri="{FF2B5EF4-FFF2-40B4-BE49-F238E27FC236}">
              <a16:creationId xmlns:a16="http://schemas.microsoft.com/office/drawing/2014/main" id="{A33082DD-606F-46F7-911B-B6441ED2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0" name="srtImg" descr="https://www.explore.ms/images/sort_blank.gif">
          <a:extLst>
            <a:ext uri="{FF2B5EF4-FFF2-40B4-BE49-F238E27FC236}">
              <a16:creationId xmlns:a16="http://schemas.microsoft.com/office/drawing/2014/main" id="{E7783FF5-DB06-4EFD-A5B5-5E52CA89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1" name="srtImg" descr="https://www.explore.ms/images/sort_blank.gif">
          <a:extLst>
            <a:ext uri="{FF2B5EF4-FFF2-40B4-BE49-F238E27FC236}">
              <a16:creationId xmlns:a16="http://schemas.microsoft.com/office/drawing/2014/main" id="{28B6BD7B-BC33-4700-8441-DA9CBB1D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2" name="srtImg" descr="https://www.explore.ms/images/sort_blank.gif">
          <a:extLst>
            <a:ext uri="{FF2B5EF4-FFF2-40B4-BE49-F238E27FC236}">
              <a16:creationId xmlns:a16="http://schemas.microsoft.com/office/drawing/2014/main" id="{EC75450D-1229-4B5E-B825-810397BC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3" name="srtImg" descr="https://www.explore.ms/images/sort_blank.gif">
          <a:extLst>
            <a:ext uri="{FF2B5EF4-FFF2-40B4-BE49-F238E27FC236}">
              <a16:creationId xmlns:a16="http://schemas.microsoft.com/office/drawing/2014/main" id="{D6E28B03-EDC3-4141-AB79-49AF5326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4" name="srtImg" descr="https://www.explore.ms/images/sort_blank.gif">
          <a:extLst>
            <a:ext uri="{FF2B5EF4-FFF2-40B4-BE49-F238E27FC236}">
              <a16:creationId xmlns:a16="http://schemas.microsoft.com/office/drawing/2014/main" id="{D5CEF544-6B29-4ED5-8EB8-72625EB8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61</xdr:row>
      <xdr:rowOff>0</xdr:rowOff>
    </xdr:from>
    <xdr:ext cx="9525" cy="9525"/>
    <xdr:pic>
      <xdr:nvPicPr>
        <xdr:cNvPr id="265" name="srtImg" descr="https://www.explore.ms/images/sort_blank.gif">
          <a:extLst>
            <a:ext uri="{FF2B5EF4-FFF2-40B4-BE49-F238E27FC236}">
              <a16:creationId xmlns:a16="http://schemas.microsoft.com/office/drawing/2014/main" id="{187C5B1A-C3E4-4D6B-8BED-CA6B9814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66" name="srtImg" descr="https://www.explore.ms/images/sort_blank.gif">
          <a:extLst>
            <a:ext uri="{FF2B5EF4-FFF2-40B4-BE49-F238E27FC236}">
              <a16:creationId xmlns:a16="http://schemas.microsoft.com/office/drawing/2014/main" id="{327223AC-D6D7-41D4-B546-45440A6A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67" name="srtImg" descr="https://www.explore.ms/images/sort_blank.gif">
          <a:extLst>
            <a:ext uri="{FF2B5EF4-FFF2-40B4-BE49-F238E27FC236}">
              <a16:creationId xmlns:a16="http://schemas.microsoft.com/office/drawing/2014/main" id="{E4770E30-F076-4B0F-9DBC-BBB83FBE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68" name="srtImg" descr="https://www.explore.ms/images/sort_blank.gif">
          <a:extLst>
            <a:ext uri="{FF2B5EF4-FFF2-40B4-BE49-F238E27FC236}">
              <a16:creationId xmlns:a16="http://schemas.microsoft.com/office/drawing/2014/main" id="{D6B31CC9-DA98-4C9D-9698-F74687C9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69" name="srtImg" descr="https://www.explore.ms/images/sort_blank.gif">
          <a:extLst>
            <a:ext uri="{FF2B5EF4-FFF2-40B4-BE49-F238E27FC236}">
              <a16:creationId xmlns:a16="http://schemas.microsoft.com/office/drawing/2014/main" id="{2C2D6730-EBC2-4E95-A37C-8A2948AE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70" name="srtImg" descr="https://www.explore.ms/images/sort_blank.gif">
          <a:extLst>
            <a:ext uri="{FF2B5EF4-FFF2-40B4-BE49-F238E27FC236}">
              <a16:creationId xmlns:a16="http://schemas.microsoft.com/office/drawing/2014/main" id="{B55A85E7-E715-4EE7-98A6-D6A011EB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71" name="srtImg" descr="https://www.explore.ms/images/sort_blank.gif">
          <a:extLst>
            <a:ext uri="{FF2B5EF4-FFF2-40B4-BE49-F238E27FC236}">
              <a16:creationId xmlns:a16="http://schemas.microsoft.com/office/drawing/2014/main" id="{AD812AB1-7D6B-4FAD-A59A-EEFFB831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72" name="srtImg" descr="https://www.explore.ms/images/sort_blank.gif">
          <a:extLst>
            <a:ext uri="{FF2B5EF4-FFF2-40B4-BE49-F238E27FC236}">
              <a16:creationId xmlns:a16="http://schemas.microsoft.com/office/drawing/2014/main" id="{6CCA6FD3-C7C5-4EA1-B46C-1BDBF81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73" name="srtImg" descr="https://www.explore.ms/images/sort_blank.gif">
          <a:extLst>
            <a:ext uri="{FF2B5EF4-FFF2-40B4-BE49-F238E27FC236}">
              <a16:creationId xmlns:a16="http://schemas.microsoft.com/office/drawing/2014/main" id="{2A1167E6-178E-4455-9AE3-64501773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74" name="srtImg" descr="https://www.explore.ms/images/sort_blank.gif">
          <a:extLst>
            <a:ext uri="{FF2B5EF4-FFF2-40B4-BE49-F238E27FC236}">
              <a16:creationId xmlns:a16="http://schemas.microsoft.com/office/drawing/2014/main" id="{30B4C433-0F0F-4BD1-8C33-6DA9B549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9525"/>
    <xdr:pic>
      <xdr:nvPicPr>
        <xdr:cNvPr id="275" name="srtImg" descr="https://www.explore.ms/images/sort_blank.gif">
          <a:extLst>
            <a:ext uri="{FF2B5EF4-FFF2-40B4-BE49-F238E27FC236}">
              <a16:creationId xmlns:a16="http://schemas.microsoft.com/office/drawing/2014/main" id="{4B93B6EF-699F-49EC-8289-56A40044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9525" cy="9525"/>
    <xdr:pic>
      <xdr:nvPicPr>
        <xdr:cNvPr id="276" name="srtImg" descr="https://www.explore.ms/images/sort_blank.gif">
          <a:extLst>
            <a:ext uri="{FF2B5EF4-FFF2-40B4-BE49-F238E27FC236}">
              <a16:creationId xmlns:a16="http://schemas.microsoft.com/office/drawing/2014/main" id="{1810E178-C2C4-46D4-B843-1B51F1D3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9525" cy="9525"/>
    <xdr:pic>
      <xdr:nvPicPr>
        <xdr:cNvPr id="277" name="srtImg" descr="https://www.explore.ms/images/sort_blank.gif">
          <a:extLst>
            <a:ext uri="{FF2B5EF4-FFF2-40B4-BE49-F238E27FC236}">
              <a16:creationId xmlns:a16="http://schemas.microsoft.com/office/drawing/2014/main" id="{2786707A-1424-4A02-BADA-8D44B915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78" name="srtImg" descr="https://www.explore.ms/images/sort_blank.gif">
          <a:extLst>
            <a:ext uri="{FF2B5EF4-FFF2-40B4-BE49-F238E27FC236}">
              <a16:creationId xmlns:a16="http://schemas.microsoft.com/office/drawing/2014/main" id="{31FF5C4E-A177-4A81-A85F-202974A2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79" name="srtImg" descr="https://www.explore.ms/images/sort_blank.gif">
          <a:extLst>
            <a:ext uri="{FF2B5EF4-FFF2-40B4-BE49-F238E27FC236}">
              <a16:creationId xmlns:a16="http://schemas.microsoft.com/office/drawing/2014/main" id="{B09224E6-8215-4A50-BEA0-E142E4E7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0" name="srtImg" descr="https://www.explore.ms/images/sort_blank.gif">
          <a:extLst>
            <a:ext uri="{FF2B5EF4-FFF2-40B4-BE49-F238E27FC236}">
              <a16:creationId xmlns:a16="http://schemas.microsoft.com/office/drawing/2014/main" id="{BFFEF177-B6FF-4879-8D05-99D42659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1" name="srtImg" descr="https://www.explore.ms/images/sort_blank.gif">
          <a:extLst>
            <a:ext uri="{FF2B5EF4-FFF2-40B4-BE49-F238E27FC236}">
              <a16:creationId xmlns:a16="http://schemas.microsoft.com/office/drawing/2014/main" id="{42B34FCA-6329-4FB3-A46D-C5188553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2" name="srtImg" descr="https://www.explore.ms/images/sort_blank.gif">
          <a:extLst>
            <a:ext uri="{FF2B5EF4-FFF2-40B4-BE49-F238E27FC236}">
              <a16:creationId xmlns:a16="http://schemas.microsoft.com/office/drawing/2014/main" id="{E89550B7-D764-436C-AD63-F9FA9F5B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3" name="srtImg" descr="https://www.explore.ms/images/sort_blank.gif">
          <a:extLst>
            <a:ext uri="{FF2B5EF4-FFF2-40B4-BE49-F238E27FC236}">
              <a16:creationId xmlns:a16="http://schemas.microsoft.com/office/drawing/2014/main" id="{16580C18-8253-4295-933A-6282B664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4" name="srtImg" descr="https://www.explore.ms/images/sort_blank.gif">
          <a:extLst>
            <a:ext uri="{FF2B5EF4-FFF2-40B4-BE49-F238E27FC236}">
              <a16:creationId xmlns:a16="http://schemas.microsoft.com/office/drawing/2014/main" id="{EA12FEAD-78FE-40F0-A1D9-8A420B3D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285" name="srtImg" descr="https://www.explore.ms/images/sort_blank.gif">
          <a:extLst>
            <a:ext uri="{FF2B5EF4-FFF2-40B4-BE49-F238E27FC236}">
              <a16:creationId xmlns:a16="http://schemas.microsoft.com/office/drawing/2014/main" id="{285B7250-68EC-46D6-972C-E793FDDA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286" name="srtImg" descr="https://www.explore.ms/images/sort_blank.gif">
          <a:extLst>
            <a:ext uri="{FF2B5EF4-FFF2-40B4-BE49-F238E27FC236}">
              <a16:creationId xmlns:a16="http://schemas.microsoft.com/office/drawing/2014/main" id="{8F25EDC3-78C7-4FC9-B025-C58E5B46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0</xdr:rowOff>
    </xdr:from>
    <xdr:ext cx="9525" cy="9525"/>
    <xdr:pic>
      <xdr:nvPicPr>
        <xdr:cNvPr id="287" name="srtImg" descr="https://www.explore.ms/images/sort_blank.gif">
          <a:extLst>
            <a:ext uri="{FF2B5EF4-FFF2-40B4-BE49-F238E27FC236}">
              <a16:creationId xmlns:a16="http://schemas.microsoft.com/office/drawing/2014/main" id="{C14320EE-9C2E-454D-A4FB-553F14AC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88" name="srtImg" descr="https://www.explore.ms/images/sort_blank.gif">
          <a:extLst>
            <a:ext uri="{FF2B5EF4-FFF2-40B4-BE49-F238E27FC236}">
              <a16:creationId xmlns:a16="http://schemas.microsoft.com/office/drawing/2014/main" id="{33B40921-81F6-42EE-ADF3-5AEA2807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89" name="srtImg" descr="https://www.explore.ms/images/sort_blank.gif">
          <a:extLst>
            <a:ext uri="{FF2B5EF4-FFF2-40B4-BE49-F238E27FC236}">
              <a16:creationId xmlns:a16="http://schemas.microsoft.com/office/drawing/2014/main" id="{6F0FF0BB-9355-4B0E-8FC1-5D3B13CE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90" name="srtImg" descr="https://www.explore.ms/images/sort_blank.gif">
          <a:extLst>
            <a:ext uri="{FF2B5EF4-FFF2-40B4-BE49-F238E27FC236}">
              <a16:creationId xmlns:a16="http://schemas.microsoft.com/office/drawing/2014/main" id="{101ED546-BD12-4192-BFA9-738A5CCE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291" name="srtImg" descr="https://www.explore.ms/images/sort_blank.gif">
          <a:extLst>
            <a:ext uri="{FF2B5EF4-FFF2-40B4-BE49-F238E27FC236}">
              <a16:creationId xmlns:a16="http://schemas.microsoft.com/office/drawing/2014/main" id="{0B7C99CF-134F-4F94-8FE6-757DED12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92" name="srtImg" descr="https://www.explore.ms/images/sort_blank.gif">
          <a:extLst>
            <a:ext uri="{FF2B5EF4-FFF2-40B4-BE49-F238E27FC236}">
              <a16:creationId xmlns:a16="http://schemas.microsoft.com/office/drawing/2014/main" id="{8CF1EEE2-E474-44EA-BBD7-D6B63CF9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93" name="srtImg" descr="https://www.explore.ms/images/sort_blank.gif">
          <a:extLst>
            <a:ext uri="{FF2B5EF4-FFF2-40B4-BE49-F238E27FC236}">
              <a16:creationId xmlns:a16="http://schemas.microsoft.com/office/drawing/2014/main" id="{F3811747-4C8C-4519-B507-89C88EF4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94" name="srtImg" descr="https://www.explore.ms/images/sort_blank.gif">
          <a:extLst>
            <a:ext uri="{FF2B5EF4-FFF2-40B4-BE49-F238E27FC236}">
              <a16:creationId xmlns:a16="http://schemas.microsoft.com/office/drawing/2014/main" id="{E52CE304-2270-43A0-B25C-64A9B4E6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9525" cy="9525"/>
    <xdr:pic>
      <xdr:nvPicPr>
        <xdr:cNvPr id="295" name="srtImg" descr="https://www.explore.ms/images/sort_blank.gif">
          <a:extLst>
            <a:ext uri="{FF2B5EF4-FFF2-40B4-BE49-F238E27FC236}">
              <a16:creationId xmlns:a16="http://schemas.microsoft.com/office/drawing/2014/main" id="{B81841FE-401B-43C1-9284-644011E3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972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44</xdr:row>
      <xdr:rowOff>0</xdr:rowOff>
    </xdr:from>
    <xdr:ext cx="9525" cy="9525"/>
    <xdr:pic>
      <xdr:nvPicPr>
        <xdr:cNvPr id="296" name="srtImg" descr="https://www.explore.ms/images/sort_blank.gif">
          <a:extLst>
            <a:ext uri="{FF2B5EF4-FFF2-40B4-BE49-F238E27FC236}">
              <a16:creationId xmlns:a16="http://schemas.microsoft.com/office/drawing/2014/main" id="{7728957C-A434-40C4-AA92-0A171CB8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688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44</xdr:row>
      <xdr:rowOff>0</xdr:rowOff>
    </xdr:from>
    <xdr:ext cx="9525" cy="9525"/>
    <xdr:pic>
      <xdr:nvPicPr>
        <xdr:cNvPr id="297" name="srtImg" descr="https://www.explore.ms/images/sort_blank.gif">
          <a:extLst>
            <a:ext uri="{FF2B5EF4-FFF2-40B4-BE49-F238E27FC236}">
              <a16:creationId xmlns:a16="http://schemas.microsoft.com/office/drawing/2014/main" id="{D72A80FD-1DD1-4CA8-AD34-0211AE09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688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9525" cy="9525"/>
    <xdr:pic>
      <xdr:nvPicPr>
        <xdr:cNvPr id="298" name="srtImg" descr="https://www.explore.ms/images/sort_blank.gif">
          <a:extLst>
            <a:ext uri="{FF2B5EF4-FFF2-40B4-BE49-F238E27FC236}">
              <a16:creationId xmlns:a16="http://schemas.microsoft.com/office/drawing/2014/main" id="{102310B6-F58C-48C6-8E98-9D7C005A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740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9525" cy="9525"/>
    <xdr:pic>
      <xdr:nvPicPr>
        <xdr:cNvPr id="299" name="srtImg" descr="https://www.explore.ms/images/sort_blank.gif">
          <a:extLst>
            <a:ext uri="{FF2B5EF4-FFF2-40B4-BE49-F238E27FC236}">
              <a16:creationId xmlns:a16="http://schemas.microsoft.com/office/drawing/2014/main" id="{9E81C72E-5F8D-4F78-8F37-8191B178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740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9525" cy="9525"/>
    <xdr:pic>
      <xdr:nvPicPr>
        <xdr:cNvPr id="300" name="srtImg" descr="https://www.explore.ms/images/sort_blank.gif">
          <a:extLst>
            <a:ext uri="{FF2B5EF4-FFF2-40B4-BE49-F238E27FC236}">
              <a16:creationId xmlns:a16="http://schemas.microsoft.com/office/drawing/2014/main" id="{EED2817B-DD61-40F8-BD59-FE5294B7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740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9525" cy="9525"/>
    <xdr:pic>
      <xdr:nvPicPr>
        <xdr:cNvPr id="301" name="srtImg" descr="https://www.explore.ms/images/sort_blank.gif">
          <a:extLst>
            <a:ext uri="{FF2B5EF4-FFF2-40B4-BE49-F238E27FC236}">
              <a16:creationId xmlns:a16="http://schemas.microsoft.com/office/drawing/2014/main" id="{94C2771C-CB4A-4304-A1C8-8F1BD972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740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srtImg" descr="https://www.explore.ms/images/sort_blank.gif">
          <a:extLst>
            <a:ext uri="{FF2B5EF4-FFF2-40B4-BE49-F238E27FC236}">
              <a16:creationId xmlns:a16="http://schemas.microsoft.com/office/drawing/2014/main" id="{CC7E8B7E-FA3C-4BE2-B75D-56BC37B5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srtImg" descr="https://www.explore.ms/images/sort_blank.gif">
          <a:extLst>
            <a:ext uri="{FF2B5EF4-FFF2-40B4-BE49-F238E27FC236}">
              <a16:creationId xmlns:a16="http://schemas.microsoft.com/office/drawing/2014/main" id="{490FBFDE-3498-47C6-A25C-7BCD5DD4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srtImg" descr="https://www.explore.ms/images/sort_blank.gif">
          <a:extLst>
            <a:ext uri="{FF2B5EF4-FFF2-40B4-BE49-F238E27FC236}">
              <a16:creationId xmlns:a16="http://schemas.microsoft.com/office/drawing/2014/main" id="{D92BB973-FDDF-4D69-A194-5BCE1CFC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srtImg" descr="https://www.explore.ms/images/sort_blank.gif">
          <a:extLst>
            <a:ext uri="{FF2B5EF4-FFF2-40B4-BE49-F238E27FC236}">
              <a16:creationId xmlns:a16="http://schemas.microsoft.com/office/drawing/2014/main" id="{A6EF6400-CF82-40ED-9E14-BB521E98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srtImg" descr="https://www.explore.ms/images/sort_blank.gif">
          <a:extLst>
            <a:ext uri="{FF2B5EF4-FFF2-40B4-BE49-F238E27FC236}">
              <a16:creationId xmlns:a16="http://schemas.microsoft.com/office/drawing/2014/main" id="{F78BF11F-B633-4364-A585-958C256A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" name="srtImg" descr="https://www.explore.ms/images/sort_blank.gif">
          <a:extLst>
            <a:ext uri="{FF2B5EF4-FFF2-40B4-BE49-F238E27FC236}">
              <a16:creationId xmlns:a16="http://schemas.microsoft.com/office/drawing/2014/main" id="{CA9EA22D-D2AC-4EE0-9D89-0B44875E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srtImg" descr="https://www.explore.ms/images/sort_blank.gif">
          <a:extLst>
            <a:ext uri="{FF2B5EF4-FFF2-40B4-BE49-F238E27FC236}">
              <a16:creationId xmlns:a16="http://schemas.microsoft.com/office/drawing/2014/main" id="{2C0B573A-373B-489C-B81C-EB784F5B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srtImg" descr="https://www.explore.ms/images/sort_blank.gif">
          <a:extLst>
            <a:ext uri="{FF2B5EF4-FFF2-40B4-BE49-F238E27FC236}">
              <a16:creationId xmlns:a16="http://schemas.microsoft.com/office/drawing/2014/main" id="{BFE6CD63-F905-4C3F-9F3E-E89DE7D0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srtImg" descr="https://www.explore.ms/images/sort_blank.gif">
          <a:extLst>
            <a:ext uri="{FF2B5EF4-FFF2-40B4-BE49-F238E27FC236}">
              <a16:creationId xmlns:a16="http://schemas.microsoft.com/office/drawing/2014/main" id="{916A46CF-E371-46C4-ADA4-7D85BE69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srtImg" descr="https://www.explore.ms/images/sort_blank.gif">
          <a:extLst>
            <a:ext uri="{FF2B5EF4-FFF2-40B4-BE49-F238E27FC236}">
              <a16:creationId xmlns:a16="http://schemas.microsoft.com/office/drawing/2014/main" id="{9DD19B89-6D7B-42EE-B8BE-28E2664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" name="srtImg" descr="https://www.explore.ms/images/sort_blank.gif">
          <a:extLst>
            <a:ext uri="{FF2B5EF4-FFF2-40B4-BE49-F238E27FC236}">
              <a16:creationId xmlns:a16="http://schemas.microsoft.com/office/drawing/2014/main" id="{A7896B7C-2CA7-4755-8E09-D10642DE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3" name="srtImg" descr="https://www.explore.ms/images/sort_blank.gif">
          <a:extLst>
            <a:ext uri="{FF2B5EF4-FFF2-40B4-BE49-F238E27FC236}">
              <a16:creationId xmlns:a16="http://schemas.microsoft.com/office/drawing/2014/main" id="{0BB1A765-7338-4C5C-80A6-745928B2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0</xdr:colOff>
      <xdr:row>0</xdr:row>
      <xdr:rowOff>0</xdr:rowOff>
    </xdr:from>
    <xdr:ext cx="9525" cy="9525"/>
    <xdr:pic>
      <xdr:nvPicPr>
        <xdr:cNvPr id="14" name="srtImg" descr="https://www.explore.ms/images/sort_blank.gif">
          <a:extLst>
            <a:ext uri="{FF2B5EF4-FFF2-40B4-BE49-F238E27FC236}">
              <a16:creationId xmlns:a16="http://schemas.microsoft.com/office/drawing/2014/main" id="{49DC5DBD-001F-4825-8BDA-10F54F4C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0</xdr:row>
      <xdr:rowOff>0</xdr:rowOff>
    </xdr:from>
    <xdr:ext cx="9525" cy="9525"/>
    <xdr:pic>
      <xdr:nvPicPr>
        <xdr:cNvPr id="15" name="srtImg" descr="https://www.explore.ms/images/sort_blank.gif">
          <a:extLst>
            <a:ext uri="{FF2B5EF4-FFF2-40B4-BE49-F238E27FC236}">
              <a16:creationId xmlns:a16="http://schemas.microsoft.com/office/drawing/2014/main" id="{C91DA468-5976-4FD4-A596-B0D74325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0</xdr:row>
      <xdr:rowOff>0</xdr:rowOff>
    </xdr:from>
    <xdr:ext cx="9525" cy="9525"/>
    <xdr:pic>
      <xdr:nvPicPr>
        <xdr:cNvPr id="16" name="srtImg" descr="https://www.explore.ms/images/sort_blank.gif">
          <a:extLst>
            <a:ext uri="{FF2B5EF4-FFF2-40B4-BE49-F238E27FC236}">
              <a16:creationId xmlns:a16="http://schemas.microsoft.com/office/drawing/2014/main" id="{933EFC8C-229D-4D86-8CFD-424F7058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0</xdr:row>
      <xdr:rowOff>0</xdr:rowOff>
    </xdr:from>
    <xdr:ext cx="9525" cy="9525"/>
    <xdr:pic>
      <xdr:nvPicPr>
        <xdr:cNvPr id="17" name="srtImg" descr="https://www.explore.ms/images/sort_blank.gif">
          <a:extLst>
            <a:ext uri="{FF2B5EF4-FFF2-40B4-BE49-F238E27FC236}">
              <a16:creationId xmlns:a16="http://schemas.microsoft.com/office/drawing/2014/main" id="{391AD995-7215-4E7B-B5DA-3965A011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0</xdr:row>
      <xdr:rowOff>0</xdr:rowOff>
    </xdr:from>
    <xdr:ext cx="9525" cy="9525"/>
    <xdr:pic>
      <xdr:nvPicPr>
        <xdr:cNvPr id="18" name="srtImg" descr="https://www.explore.ms/images/sort_blank.gif">
          <a:extLst>
            <a:ext uri="{FF2B5EF4-FFF2-40B4-BE49-F238E27FC236}">
              <a16:creationId xmlns:a16="http://schemas.microsoft.com/office/drawing/2014/main" id="{8FC6EEE3-9B3F-42AB-9A5D-AAAD6C69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0</xdr:row>
      <xdr:rowOff>0</xdr:rowOff>
    </xdr:from>
    <xdr:ext cx="9525" cy="9525"/>
    <xdr:pic>
      <xdr:nvPicPr>
        <xdr:cNvPr id="19" name="srtImg" descr="https://www.explore.ms/images/sort_blank.gif">
          <a:extLst>
            <a:ext uri="{FF2B5EF4-FFF2-40B4-BE49-F238E27FC236}">
              <a16:creationId xmlns:a16="http://schemas.microsoft.com/office/drawing/2014/main" id="{1B3401D5-5CC2-40AD-852A-6B8CEEA6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srtImg" descr="https://www.explore.ms/images/sort_blank.gif">
          <a:extLst>
            <a:ext uri="{FF2B5EF4-FFF2-40B4-BE49-F238E27FC236}">
              <a16:creationId xmlns:a16="http://schemas.microsoft.com/office/drawing/2014/main" id="{1B31B2AB-1A04-4BDB-A60F-C0BAE64A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srtImg" descr="https://www.explore.ms/images/sort_blank.gif">
          <a:extLst>
            <a:ext uri="{FF2B5EF4-FFF2-40B4-BE49-F238E27FC236}">
              <a16:creationId xmlns:a16="http://schemas.microsoft.com/office/drawing/2014/main" id="{7F2FC5F0-5CE2-476E-9684-7190C50B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srtImg" descr="https://www.explore.ms/images/sort_blank.gif">
          <a:extLst>
            <a:ext uri="{FF2B5EF4-FFF2-40B4-BE49-F238E27FC236}">
              <a16:creationId xmlns:a16="http://schemas.microsoft.com/office/drawing/2014/main" id="{26312A5C-EB64-4038-A603-2CC4C0EA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srtImg" descr="https://www.explore.ms/images/sort_blank.gif">
          <a:extLst>
            <a:ext uri="{FF2B5EF4-FFF2-40B4-BE49-F238E27FC236}">
              <a16:creationId xmlns:a16="http://schemas.microsoft.com/office/drawing/2014/main" id="{5CA17D4A-68EC-4806-9979-13F19898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" name="srtImg" descr="https://www.explore.ms/images/sort_blank.gif">
          <a:extLst>
            <a:ext uri="{FF2B5EF4-FFF2-40B4-BE49-F238E27FC236}">
              <a16:creationId xmlns:a16="http://schemas.microsoft.com/office/drawing/2014/main" id="{351A1858-0799-441B-A038-EB6BE557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25" name="srtImg" descr="https://www.explore.ms/images/sort_blank.gif">
          <a:extLst>
            <a:ext uri="{FF2B5EF4-FFF2-40B4-BE49-F238E27FC236}">
              <a16:creationId xmlns:a16="http://schemas.microsoft.com/office/drawing/2014/main" id="{35130F19-B835-49E5-9108-85D64418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srtImg" descr="https://www.explore.ms/images/sort_blank.gif">
          <a:extLst>
            <a:ext uri="{FF2B5EF4-FFF2-40B4-BE49-F238E27FC236}">
              <a16:creationId xmlns:a16="http://schemas.microsoft.com/office/drawing/2014/main" id="{69A94447-0426-48DB-8C87-CCC8337E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srtImg" descr="https://www.explore.ms/images/sort_blank.gif">
          <a:extLst>
            <a:ext uri="{FF2B5EF4-FFF2-40B4-BE49-F238E27FC236}">
              <a16:creationId xmlns:a16="http://schemas.microsoft.com/office/drawing/2014/main" id="{65E28BDE-E273-4E37-89AC-4714E7DC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srtImg" descr="https://www.explore.ms/images/sort_blank.gif">
          <a:extLst>
            <a:ext uri="{FF2B5EF4-FFF2-40B4-BE49-F238E27FC236}">
              <a16:creationId xmlns:a16="http://schemas.microsoft.com/office/drawing/2014/main" id="{AD0F8FC6-334B-4C52-AEC0-B482F07B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srtImg" descr="https://www.explore.ms/images/sort_blank.gif">
          <a:extLst>
            <a:ext uri="{FF2B5EF4-FFF2-40B4-BE49-F238E27FC236}">
              <a16:creationId xmlns:a16="http://schemas.microsoft.com/office/drawing/2014/main" id="{F8096AE6-E7B2-4D0E-A24B-6E88C962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" name="srtImg" descr="https://www.explore.ms/images/sort_blank.gif">
          <a:extLst>
            <a:ext uri="{FF2B5EF4-FFF2-40B4-BE49-F238E27FC236}">
              <a16:creationId xmlns:a16="http://schemas.microsoft.com/office/drawing/2014/main" id="{90B656D2-0248-4672-A081-4FF09D82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31" name="srtImg" descr="https://www.explore.ms/images/sort_blank.gif">
          <a:extLst>
            <a:ext uri="{FF2B5EF4-FFF2-40B4-BE49-F238E27FC236}">
              <a16:creationId xmlns:a16="http://schemas.microsoft.com/office/drawing/2014/main" id="{28BAAD12-21B0-4390-84CB-5C08CE6A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srtImg" descr="https://www.explore.ms/images/sort_blank.gif">
          <a:extLst>
            <a:ext uri="{FF2B5EF4-FFF2-40B4-BE49-F238E27FC236}">
              <a16:creationId xmlns:a16="http://schemas.microsoft.com/office/drawing/2014/main" id="{C30CD5FE-DDE8-4761-9870-B5F29D76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srtImg" descr="https://www.explore.ms/images/sort_blank.gif">
          <a:extLst>
            <a:ext uri="{FF2B5EF4-FFF2-40B4-BE49-F238E27FC236}">
              <a16:creationId xmlns:a16="http://schemas.microsoft.com/office/drawing/2014/main" id="{0BEF7123-EE2A-45D0-8CD7-F1C5C65D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srtImg" descr="https://www.explore.ms/images/sort_blank.gif">
          <a:extLst>
            <a:ext uri="{FF2B5EF4-FFF2-40B4-BE49-F238E27FC236}">
              <a16:creationId xmlns:a16="http://schemas.microsoft.com/office/drawing/2014/main" id="{4C928D36-7A68-4312-ACC1-FE145028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srtImg" descr="https://www.explore.ms/images/sort_blank.gif">
          <a:extLst>
            <a:ext uri="{FF2B5EF4-FFF2-40B4-BE49-F238E27FC236}">
              <a16:creationId xmlns:a16="http://schemas.microsoft.com/office/drawing/2014/main" id="{8AEFB578-FEB0-48D4-8E10-06F515D5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srtImg" descr="https://www.explore.ms/images/sort_blank.gif">
          <a:extLst>
            <a:ext uri="{FF2B5EF4-FFF2-40B4-BE49-F238E27FC236}">
              <a16:creationId xmlns:a16="http://schemas.microsoft.com/office/drawing/2014/main" id="{495A88DF-85C0-4624-8363-AF2D0C7A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srtImg" descr="https://www.explore.ms/images/sort_blank.gif">
          <a:extLst>
            <a:ext uri="{FF2B5EF4-FFF2-40B4-BE49-F238E27FC236}">
              <a16:creationId xmlns:a16="http://schemas.microsoft.com/office/drawing/2014/main" id="{C06FBB18-2D7E-48AE-88A7-4D3F61BC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srtImg" descr="https://www.explore.ms/images/sort_blank.gif">
          <a:extLst>
            <a:ext uri="{FF2B5EF4-FFF2-40B4-BE49-F238E27FC236}">
              <a16:creationId xmlns:a16="http://schemas.microsoft.com/office/drawing/2014/main" id="{A0DBA604-714A-491F-AA94-D25E57B9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srtImg" descr="https://www.explore.ms/images/sort_blank.gif">
          <a:extLst>
            <a:ext uri="{FF2B5EF4-FFF2-40B4-BE49-F238E27FC236}">
              <a16:creationId xmlns:a16="http://schemas.microsoft.com/office/drawing/2014/main" id="{0312233F-D373-44BE-8108-345BEAEE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0</xdr:row>
      <xdr:rowOff>0</xdr:rowOff>
    </xdr:from>
    <xdr:ext cx="9525" cy="9525"/>
    <xdr:pic>
      <xdr:nvPicPr>
        <xdr:cNvPr id="40" name="srtImg" descr="https://www.explore.ms/images/sort_blank.gif">
          <a:extLst>
            <a:ext uri="{FF2B5EF4-FFF2-40B4-BE49-F238E27FC236}">
              <a16:creationId xmlns:a16="http://schemas.microsoft.com/office/drawing/2014/main" id="{00BF4A7B-B839-4376-B616-120210EB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41" name="srtImg" descr="https://www.explore.ms/images/sort_blank.gif">
          <a:extLst>
            <a:ext uri="{FF2B5EF4-FFF2-40B4-BE49-F238E27FC236}">
              <a16:creationId xmlns:a16="http://schemas.microsoft.com/office/drawing/2014/main" id="{61F2485D-04B4-449F-BECB-B03E2063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42" name="srtImg" descr="https://www.explore.ms/images/sort_blank.gif">
          <a:extLst>
            <a:ext uri="{FF2B5EF4-FFF2-40B4-BE49-F238E27FC236}">
              <a16:creationId xmlns:a16="http://schemas.microsoft.com/office/drawing/2014/main" id="{5929E6B1-126D-4943-ACC8-A4826391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43" name="srtImg" descr="https://www.explore.ms/images/sort_blank.gif">
          <a:extLst>
            <a:ext uri="{FF2B5EF4-FFF2-40B4-BE49-F238E27FC236}">
              <a16:creationId xmlns:a16="http://schemas.microsoft.com/office/drawing/2014/main" id="{EA949663-8670-4547-8A3F-F31E8448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4" name="srtImg" descr="https://www.explore.ms/images/sort_blank.gif">
          <a:extLst>
            <a:ext uri="{FF2B5EF4-FFF2-40B4-BE49-F238E27FC236}">
              <a16:creationId xmlns:a16="http://schemas.microsoft.com/office/drawing/2014/main" id="{1A0F6A24-75C0-490B-A2D6-82B1A53D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5" name="srtImg" descr="https://www.explore.ms/images/sort_blank.gif">
          <a:extLst>
            <a:ext uri="{FF2B5EF4-FFF2-40B4-BE49-F238E27FC236}">
              <a16:creationId xmlns:a16="http://schemas.microsoft.com/office/drawing/2014/main" id="{76D14349-C74D-4CD9-8282-95105320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6" name="srtImg" descr="https://www.explore.ms/images/sort_blank.gif">
          <a:extLst>
            <a:ext uri="{FF2B5EF4-FFF2-40B4-BE49-F238E27FC236}">
              <a16:creationId xmlns:a16="http://schemas.microsoft.com/office/drawing/2014/main" id="{1F11CEAE-A11C-463C-82C5-C3710667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7" name="srtImg" descr="https://www.explore.ms/images/sort_blank.gif">
          <a:extLst>
            <a:ext uri="{FF2B5EF4-FFF2-40B4-BE49-F238E27FC236}">
              <a16:creationId xmlns:a16="http://schemas.microsoft.com/office/drawing/2014/main" id="{9E6391DC-312C-4C57-8262-05E580C9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48" name="srtImg" descr="https://www.explore.ms/images/sort_blank.gif">
          <a:extLst>
            <a:ext uri="{FF2B5EF4-FFF2-40B4-BE49-F238E27FC236}">
              <a16:creationId xmlns:a16="http://schemas.microsoft.com/office/drawing/2014/main" id="{40A70DB9-A89A-433A-983F-4B5FB9DC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49" name="srtImg" descr="https://www.explore.ms/images/sort_blank.gif">
          <a:extLst>
            <a:ext uri="{FF2B5EF4-FFF2-40B4-BE49-F238E27FC236}">
              <a16:creationId xmlns:a16="http://schemas.microsoft.com/office/drawing/2014/main" id="{74B91AA6-AD9C-4F84-A5A4-0AF791FB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0" name="srtImg" descr="https://www.explore.ms/images/sort_blank.gif">
          <a:extLst>
            <a:ext uri="{FF2B5EF4-FFF2-40B4-BE49-F238E27FC236}">
              <a16:creationId xmlns:a16="http://schemas.microsoft.com/office/drawing/2014/main" id="{543565EF-C56A-4BDC-92DE-400D9CA6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1" name="srtImg" descr="https://www.explore.ms/images/sort_blank.gif">
          <a:extLst>
            <a:ext uri="{FF2B5EF4-FFF2-40B4-BE49-F238E27FC236}">
              <a16:creationId xmlns:a16="http://schemas.microsoft.com/office/drawing/2014/main" id="{6C6C4926-3383-44A5-A4AD-0C38B6CB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52" name="srtImg" descr="https://www.explore.ms/images/sort_blank.gif">
          <a:extLst>
            <a:ext uri="{FF2B5EF4-FFF2-40B4-BE49-F238E27FC236}">
              <a16:creationId xmlns:a16="http://schemas.microsoft.com/office/drawing/2014/main" id="{2C9AB06E-4125-439A-B74B-E7E5D713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53" name="srtImg" descr="https://www.explore.ms/images/sort_blank.gif">
          <a:extLst>
            <a:ext uri="{FF2B5EF4-FFF2-40B4-BE49-F238E27FC236}">
              <a16:creationId xmlns:a16="http://schemas.microsoft.com/office/drawing/2014/main" id="{232C10C9-3B22-4123-853E-C1FAC8C0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54" name="srtImg" descr="https://www.explore.ms/images/sort_blank.gif">
          <a:extLst>
            <a:ext uri="{FF2B5EF4-FFF2-40B4-BE49-F238E27FC236}">
              <a16:creationId xmlns:a16="http://schemas.microsoft.com/office/drawing/2014/main" id="{885CAA8D-5FE7-49D7-ADF3-F15B78A2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0</xdr:row>
      <xdr:rowOff>0</xdr:rowOff>
    </xdr:from>
    <xdr:ext cx="9525" cy="9525"/>
    <xdr:pic>
      <xdr:nvPicPr>
        <xdr:cNvPr id="55" name="srtImg" descr="https://www.explore.ms/images/sort_blank.gif">
          <a:extLst>
            <a:ext uri="{FF2B5EF4-FFF2-40B4-BE49-F238E27FC236}">
              <a16:creationId xmlns:a16="http://schemas.microsoft.com/office/drawing/2014/main" id="{A073F131-08BD-44F9-B3ED-8C02E64D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56" name="srtImg" descr="https://www.explore.ms/images/sort_blank.gif">
          <a:extLst>
            <a:ext uri="{FF2B5EF4-FFF2-40B4-BE49-F238E27FC236}">
              <a16:creationId xmlns:a16="http://schemas.microsoft.com/office/drawing/2014/main" id="{F4B26251-696C-4579-828C-981C6001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57" name="srtImg" descr="https://www.explore.ms/images/sort_blank.gif">
          <a:extLst>
            <a:ext uri="{FF2B5EF4-FFF2-40B4-BE49-F238E27FC236}">
              <a16:creationId xmlns:a16="http://schemas.microsoft.com/office/drawing/2014/main" id="{A02A73C0-5924-4E87-B9BA-5B5FD853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58" name="srtImg" descr="https://www.explore.ms/images/sort_blank.gif">
          <a:extLst>
            <a:ext uri="{FF2B5EF4-FFF2-40B4-BE49-F238E27FC236}">
              <a16:creationId xmlns:a16="http://schemas.microsoft.com/office/drawing/2014/main" id="{CD66B619-6F8C-486D-B765-D205691D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59" name="srtImg" descr="https://www.explore.ms/images/sort_blank.gif">
          <a:extLst>
            <a:ext uri="{FF2B5EF4-FFF2-40B4-BE49-F238E27FC236}">
              <a16:creationId xmlns:a16="http://schemas.microsoft.com/office/drawing/2014/main" id="{CC353023-B6A5-4DC7-884A-B1BB2047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60" name="srtImg" descr="https://www.explore.ms/images/sort_blank.gif">
          <a:extLst>
            <a:ext uri="{FF2B5EF4-FFF2-40B4-BE49-F238E27FC236}">
              <a16:creationId xmlns:a16="http://schemas.microsoft.com/office/drawing/2014/main" id="{BF1E5A79-034D-4BC6-811A-789C6499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61" name="srtImg" descr="https://www.explore.ms/images/sort_blank.gif">
          <a:extLst>
            <a:ext uri="{FF2B5EF4-FFF2-40B4-BE49-F238E27FC236}">
              <a16:creationId xmlns:a16="http://schemas.microsoft.com/office/drawing/2014/main" id="{9D8D541F-F226-4BDE-BF43-E7E90228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2" name="srtImg" descr="https://www.explore.ms/images/sort_blank.gif">
          <a:extLst>
            <a:ext uri="{FF2B5EF4-FFF2-40B4-BE49-F238E27FC236}">
              <a16:creationId xmlns:a16="http://schemas.microsoft.com/office/drawing/2014/main" id="{C284B6AC-8BD6-4BB7-97DD-C32DD6EC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63" name="srtImg" descr="https://www.explore.ms/images/sort_blank.gif">
          <a:extLst>
            <a:ext uri="{FF2B5EF4-FFF2-40B4-BE49-F238E27FC236}">
              <a16:creationId xmlns:a16="http://schemas.microsoft.com/office/drawing/2014/main" id="{9DA44F08-ADD6-4996-8BBD-49AE477D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64" name="srtImg" descr="https://www.explore.ms/images/sort_blank.gif">
          <a:extLst>
            <a:ext uri="{FF2B5EF4-FFF2-40B4-BE49-F238E27FC236}">
              <a16:creationId xmlns:a16="http://schemas.microsoft.com/office/drawing/2014/main" id="{8AC40DD6-6FF8-4AF7-AFA3-232651C7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65" name="srtImg" descr="https://www.explore.ms/images/sort_blank.gif">
          <a:extLst>
            <a:ext uri="{FF2B5EF4-FFF2-40B4-BE49-F238E27FC236}">
              <a16:creationId xmlns:a16="http://schemas.microsoft.com/office/drawing/2014/main" id="{B2DEAB27-4C6E-4676-B258-0F3AD4EA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66" name="srtImg" descr="https://www.explore.ms/images/sort_blank.gif">
          <a:extLst>
            <a:ext uri="{FF2B5EF4-FFF2-40B4-BE49-F238E27FC236}">
              <a16:creationId xmlns:a16="http://schemas.microsoft.com/office/drawing/2014/main" id="{D721F636-02BA-4010-9B8D-0FADC7CF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67" name="srtImg" descr="https://www.explore.ms/images/sort_blank.gif">
          <a:extLst>
            <a:ext uri="{FF2B5EF4-FFF2-40B4-BE49-F238E27FC236}">
              <a16:creationId xmlns:a16="http://schemas.microsoft.com/office/drawing/2014/main" id="{222C5EF9-FCF6-49DA-B55C-B43F7F0C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68" name="srtImg" descr="https://www.explore.ms/images/sort_blank.gif">
          <a:extLst>
            <a:ext uri="{FF2B5EF4-FFF2-40B4-BE49-F238E27FC236}">
              <a16:creationId xmlns:a16="http://schemas.microsoft.com/office/drawing/2014/main" id="{99B22455-2E5D-46FF-8655-5ADE986E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69" name="srtImg" descr="https://www.explore.ms/images/sort_blank.gif">
          <a:extLst>
            <a:ext uri="{FF2B5EF4-FFF2-40B4-BE49-F238E27FC236}">
              <a16:creationId xmlns:a16="http://schemas.microsoft.com/office/drawing/2014/main" id="{6A1E1F40-8E1F-4394-926B-91F35959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70" name="srtImg" descr="https://www.explore.ms/images/sort_blank.gif">
          <a:extLst>
            <a:ext uri="{FF2B5EF4-FFF2-40B4-BE49-F238E27FC236}">
              <a16:creationId xmlns:a16="http://schemas.microsoft.com/office/drawing/2014/main" id="{CB5DD786-057B-42E2-9DF3-58C55827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71" name="srtImg" descr="https://www.explore.ms/images/sort_blank.gif">
          <a:extLst>
            <a:ext uri="{FF2B5EF4-FFF2-40B4-BE49-F238E27FC236}">
              <a16:creationId xmlns:a16="http://schemas.microsoft.com/office/drawing/2014/main" id="{DB1EEB46-B6C8-4A0E-A26F-0EC20000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72" name="srtImg" descr="https://www.explore.ms/images/sort_blank.gif">
          <a:extLst>
            <a:ext uri="{FF2B5EF4-FFF2-40B4-BE49-F238E27FC236}">
              <a16:creationId xmlns:a16="http://schemas.microsoft.com/office/drawing/2014/main" id="{4F0C7F03-32F7-49AC-9857-62A8E266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73" name="srtImg" descr="https://www.explore.ms/images/sort_blank.gif">
          <a:extLst>
            <a:ext uri="{FF2B5EF4-FFF2-40B4-BE49-F238E27FC236}">
              <a16:creationId xmlns:a16="http://schemas.microsoft.com/office/drawing/2014/main" id="{8C431E36-4240-4FA4-8FAB-353DA6A5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" name="srtImg" descr="https://www.explore.ms/images/sort_blank.gif">
          <a:extLst>
            <a:ext uri="{FF2B5EF4-FFF2-40B4-BE49-F238E27FC236}">
              <a16:creationId xmlns:a16="http://schemas.microsoft.com/office/drawing/2014/main" id="{2F505553-A29E-4A20-9795-5A3E5BF5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75" name="srtImg" descr="https://www.explore.ms/images/sort_blank.gif">
          <a:extLst>
            <a:ext uri="{FF2B5EF4-FFF2-40B4-BE49-F238E27FC236}">
              <a16:creationId xmlns:a16="http://schemas.microsoft.com/office/drawing/2014/main" id="{29BC7407-26FC-4B0A-A488-CE0BD2E5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76" name="srtImg" descr="https://www.explore.ms/images/sort_blank.gif">
          <a:extLst>
            <a:ext uri="{FF2B5EF4-FFF2-40B4-BE49-F238E27FC236}">
              <a16:creationId xmlns:a16="http://schemas.microsoft.com/office/drawing/2014/main" id="{0FDE4BF4-B16E-4A00-90B6-DBA15E50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77" name="srtImg" descr="https://www.explore.ms/images/sort_blank.gif">
          <a:extLst>
            <a:ext uri="{FF2B5EF4-FFF2-40B4-BE49-F238E27FC236}">
              <a16:creationId xmlns:a16="http://schemas.microsoft.com/office/drawing/2014/main" id="{13176794-4508-4B65-BFCF-9C7F26B4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78" name="srtImg" descr="https://www.explore.ms/images/sort_blank.gif">
          <a:extLst>
            <a:ext uri="{FF2B5EF4-FFF2-40B4-BE49-F238E27FC236}">
              <a16:creationId xmlns:a16="http://schemas.microsoft.com/office/drawing/2014/main" id="{C7DEC977-F5BA-4A85-9878-C0E90B73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79" name="srtImg" descr="https://www.explore.ms/images/sort_blank.gif">
          <a:extLst>
            <a:ext uri="{FF2B5EF4-FFF2-40B4-BE49-F238E27FC236}">
              <a16:creationId xmlns:a16="http://schemas.microsoft.com/office/drawing/2014/main" id="{6B61D005-9385-41B6-8BF5-BC316815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" name="srtImg" descr="https://www.explore.ms/images/sort_blank.gif">
          <a:extLst>
            <a:ext uri="{FF2B5EF4-FFF2-40B4-BE49-F238E27FC236}">
              <a16:creationId xmlns:a16="http://schemas.microsoft.com/office/drawing/2014/main" id="{178681DB-EA77-4C4A-AD1C-C996692F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81" name="srtImg" descr="https://www.explore.ms/images/sort_blank.gif">
          <a:extLst>
            <a:ext uri="{FF2B5EF4-FFF2-40B4-BE49-F238E27FC236}">
              <a16:creationId xmlns:a16="http://schemas.microsoft.com/office/drawing/2014/main" id="{941AFE29-8E98-434D-ABC1-8D97DB1C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82" name="srtImg" descr="https://www.explore.ms/images/sort_blank.gif">
          <a:extLst>
            <a:ext uri="{FF2B5EF4-FFF2-40B4-BE49-F238E27FC236}">
              <a16:creationId xmlns:a16="http://schemas.microsoft.com/office/drawing/2014/main" id="{468D55DF-E14A-4078-AE30-AA61E422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83" name="srtImg" descr="https://www.explore.ms/images/sort_blank.gif">
          <a:extLst>
            <a:ext uri="{FF2B5EF4-FFF2-40B4-BE49-F238E27FC236}">
              <a16:creationId xmlns:a16="http://schemas.microsoft.com/office/drawing/2014/main" id="{37250636-76C2-4091-9E12-3D3E0BCB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84" name="srtImg" descr="https://www.explore.ms/images/sort_blank.gif">
          <a:extLst>
            <a:ext uri="{FF2B5EF4-FFF2-40B4-BE49-F238E27FC236}">
              <a16:creationId xmlns:a16="http://schemas.microsoft.com/office/drawing/2014/main" id="{EFE3F66A-AB31-4B90-9399-CDAE2A7C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85" name="srtImg" descr="https://www.explore.ms/images/sort_blank.gif">
          <a:extLst>
            <a:ext uri="{FF2B5EF4-FFF2-40B4-BE49-F238E27FC236}">
              <a16:creationId xmlns:a16="http://schemas.microsoft.com/office/drawing/2014/main" id="{1558DE4E-9B73-472C-9D8A-74202383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6" name="srtImg" descr="https://www.explore.ms/images/sort_blank.gif">
          <a:extLst>
            <a:ext uri="{FF2B5EF4-FFF2-40B4-BE49-F238E27FC236}">
              <a16:creationId xmlns:a16="http://schemas.microsoft.com/office/drawing/2014/main" id="{EB8B3869-019B-4DC2-BAD7-E02E7434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" name="srtImg" descr="https://www.explore.ms/images/sort_blank.gif">
          <a:extLst>
            <a:ext uri="{FF2B5EF4-FFF2-40B4-BE49-F238E27FC236}">
              <a16:creationId xmlns:a16="http://schemas.microsoft.com/office/drawing/2014/main" id="{4B5BC62E-095F-434F-8741-660872E2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8" name="srtImg" descr="https://www.explore.ms/images/sort_blank.gif">
          <a:extLst>
            <a:ext uri="{FF2B5EF4-FFF2-40B4-BE49-F238E27FC236}">
              <a16:creationId xmlns:a16="http://schemas.microsoft.com/office/drawing/2014/main" id="{9F1CB594-6BC1-4936-9BF3-188CF57C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" name="srtImg" descr="https://www.explore.ms/images/sort_blank.gif">
          <a:extLst>
            <a:ext uri="{FF2B5EF4-FFF2-40B4-BE49-F238E27FC236}">
              <a16:creationId xmlns:a16="http://schemas.microsoft.com/office/drawing/2014/main" id="{F4B5B0EE-A839-4F4B-B2B2-7ADA9CDA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" name="srtImg" descr="https://www.explore.ms/images/sort_blank.gif">
          <a:extLst>
            <a:ext uri="{FF2B5EF4-FFF2-40B4-BE49-F238E27FC236}">
              <a16:creationId xmlns:a16="http://schemas.microsoft.com/office/drawing/2014/main" id="{2AC0B70D-C414-4367-9E3F-91840604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" name="srtImg" descr="https://www.explore.ms/images/sort_blank.gif">
          <a:extLst>
            <a:ext uri="{FF2B5EF4-FFF2-40B4-BE49-F238E27FC236}">
              <a16:creationId xmlns:a16="http://schemas.microsoft.com/office/drawing/2014/main" id="{53FDE455-2174-48BC-A7F4-A3339C6D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" name="srtImg" descr="https://www.explore.ms/images/sort_blank.gif">
          <a:extLst>
            <a:ext uri="{FF2B5EF4-FFF2-40B4-BE49-F238E27FC236}">
              <a16:creationId xmlns:a16="http://schemas.microsoft.com/office/drawing/2014/main" id="{4921E6FA-F316-4608-9B86-220D3903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" name="srtImg" descr="https://www.explore.ms/images/sort_blank.gif">
          <a:extLst>
            <a:ext uri="{FF2B5EF4-FFF2-40B4-BE49-F238E27FC236}">
              <a16:creationId xmlns:a16="http://schemas.microsoft.com/office/drawing/2014/main" id="{972B1C19-E812-4B82-ADC0-3764EFB0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9525" cy="9525"/>
    <xdr:pic>
      <xdr:nvPicPr>
        <xdr:cNvPr id="94" name="srtImg" descr="https://www.explore.ms/images/sort_blank.gif">
          <a:extLst>
            <a:ext uri="{FF2B5EF4-FFF2-40B4-BE49-F238E27FC236}">
              <a16:creationId xmlns:a16="http://schemas.microsoft.com/office/drawing/2014/main" id="{0F989A8B-4914-4CEB-B1DD-D77A0924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9525" cy="9525"/>
    <xdr:pic>
      <xdr:nvPicPr>
        <xdr:cNvPr id="95" name="srtImg" descr="https://www.explore.ms/images/sort_blank.gif">
          <a:extLst>
            <a:ext uri="{FF2B5EF4-FFF2-40B4-BE49-F238E27FC236}">
              <a16:creationId xmlns:a16="http://schemas.microsoft.com/office/drawing/2014/main" id="{6331595B-97C5-4D84-A7C1-F779D7E1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96" name="srtImg" descr="https://www.explore.ms/images/sort_blank.gif">
          <a:extLst>
            <a:ext uri="{FF2B5EF4-FFF2-40B4-BE49-F238E27FC236}">
              <a16:creationId xmlns:a16="http://schemas.microsoft.com/office/drawing/2014/main" id="{3B8D9A59-9989-4A24-9BA2-252CFB26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97" name="srtImg" descr="https://www.explore.ms/images/sort_blank.gif">
          <a:extLst>
            <a:ext uri="{FF2B5EF4-FFF2-40B4-BE49-F238E27FC236}">
              <a16:creationId xmlns:a16="http://schemas.microsoft.com/office/drawing/2014/main" id="{B1C255B3-FD76-4D11-8C74-BCD1E0AD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98" name="srtImg" descr="https://www.explore.ms/images/sort_blank.gif">
          <a:extLst>
            <a:ext uri="{FF2B5EF4-FFF2-40B4-BE49-F238E27FC236}">
              <a16:creationId xmlns:a16="http://schemas.microsoft.com/office/drawing/2014/main" id="{6F126081-5549-40F8-B508-5EC240F3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99" name="srtImg" descr="https://www.explore.ms/images/sort_blank.gif">
          <a:extLst>
            <a:ext uri="{FF2B5EF4-FFF2-40B4-BE49-F238E27FC236}">
              <a16:creationId xmlns:a16="http://schemas.microsoft.com/office/drawing/2014/main" id="{E0B0CFC6-5808-4D9E-B8CD-3212427B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9525"/>
    <xdr:pic>
      <xdr:nvPicPr>
        <xdr:cNvPr id="100" name="srtImg" descr="https://www.explore.ms/images/sort_blank.gif">
          <a:extLst>
            <a:ext uri="{FF2B5EF4-FFF2-40B4-BE49-F238E27FC236}">
              <a16:creationId xmlns:a16="http://schemas.microsoft.com/office/drawing/2014/main" id="{E8B75BFC-52E9-44E4-93C6-FA2961B7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9525"/>
    <xdr:pic>
      <xdr:nvPicPr>
        <xdr:cNvPr id="101" name="srtImg" descr="https://www.explore.ms/images/sort_blank.gif">
          <a:extLst>
            <a:ext uri="{FF2B5EF4-FFF2-40B4-BE49-F238E27FC236}">
              <a16:creationId xmlns:a16="http://schemas.microsoft.com/office/drawing/2014/main" id="{60B2688D-DF2A-402F-B2E4-ADE42721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9525"/>
    <xdr:pic>
      <xdr:nvPicPr>
        <xdr:cNvPr id="102" name="srtImg" descr="https://www.explore.ms/images/sort_blank.gif">
          <a:extLst>
            <a:ext uri="{FF2B5EF4-FFF2-40B4-BE49-F238E27FC236}">
              <a16:creationId xmlns:a16="http://schemas.microsoft.com/office/drawing/2014/main" id="{AD589CA8-31B6-4B83-B5A6-7530A805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9525"/>
    <xdr:pic>
      <xdr:nvPicPr>
        <xdr:cNvPr id="103" name="srtImg" descr="https://www.explore.ms/images/sort_blank.gif">
          <a:extLst>
            <a:ext uri="{FF2B5EF4-FFF2-40B4-BE49-F238E27FC236}">
              <a16:creationId xmlns:a16="http://schemas.microsoft.com/office/drawing/2014/main" id="{F181D569-B71B-4B57-A906-D87D1A87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04" name="srtImg" descr="https://www.explore.ms/images/sort_blank.gif">
          <a:extLst>
            <a:ext uri="{FF2B5EF4-FFF2-40B4-BE49-F238E27FC236}">
              <a16:creationId xmlns:a16="http://schemas.microsoft.com/office/drawing/2014/main" id="{11135B75-C9B9-4431-B944-74CD4662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05" name="srtImg" descr="https://www.explore.ms/images/sort_blank.gif">
          <a:extLst>
            <a:ext uri="{FF2B5EF4-FFF2-40B4-BE49-F238E27FC236}">
              <a16:creationId xmlns:a16="http://schemas.microsoft.com/office/drawing/2014/main" id="{DDD9DF51-F7B2-4592-B169-D4F2C050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06" name="srtImg" descr="https://www.explore.ms/images/sort_blank.gif">
          <a:extLst>
            <a:ext uri="{FF2B5EF4-FFF2-40B4-BE49-F238E27FC236}">
              <a16:creationId xmlns:a16="http://schemas.microsoft.com/office/drawing/2014/main" id="{E12D99B0-BBED-470C-BDE3-686653CE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07" name="srtImg" descr="https://www.explore.ms/images/sort_blank.gif">
          <a:extLst>
            <a:ext uri="{FF2B5EF4-FFF2-40B4-BE49-F238E27FC236}">
              <a16:creationId xmlns:a16="http://schemas.microsoft.com/office/drawing/2014/main" id="{A5B7B929-3FA0-45A8-B3EA-F9B9B296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08" name="srtImg" descr="https://www.explore.ms/images/sort_blank.gif">
          <a:extLst>
            <a:ext uri="{FF2B5EF4-FFF2-40B4-BE49-F238E27FC236}">
              <a16:creationId xmlns:a16="http://schemas.microsoft.com/office/drawing/2014/main" id="{37610E31-942A-46B1-A3C4-00B76BB4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"/>
    <xdr:pic>
      <xdr:nvPicPr>
        <xdr:cNvPr id="109" name="srtImg" descr="https://www.explore.ms/images/sort_blank.gif">
          <a:extLst>
            <a:ext uri="{FF2B5EF4-FFF2-40B4-BE49-F238E27FC236}">
              <a16:creationId xmlns:a16="http://schemas.microsoft.com/office/drawing/2014/main" id="{7E67B8D3-8E63-435D-93C6-BEC82EB0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10" name="srtImg" descr="https://www.explore.ms/images/sort_blank.gif">
          <a:extLst>
            <a:ext uri="{FF2B5EF4-FFF2-40B4-BE49-F238E27FC236}">
              <a16:creationId xmlns:a16="http://schemas.microsoft.com/office/drawing/2014/main" id="{4231428C-B840-403C-BBB4-2CD5FC62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11" name="srtImg" descr="https://www.explore.ms/images/sort_blank.gif">
          <a:extLst>
            <a:ext uri="{FF2B5EF4-FFF2-40B4-BE49-F238E27FC236}">
              <a16:creationId xmlns:a16="http://schemas.microsoft.com/office/drawing/2014/main" id="{E8C7224B-6F6D-453C-9E40-FB1054D7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12" name="srtImg" descr="https://www.explore.ms/images/sort_blank.gif">
          <a:extLst>
            <a:ext uri="{FF2B5EF4-FFF2-40B4-BE49-F238E27FC236}">
              <a16:creationId xmlns:a16="http://schemas.microsoft.com/office/drawing/2014/main" id="{E2B3188F-351E-44DC-9119-D92F7C52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13" name="srtImg" descr="https://www.explore.ms/images/sort_blank.gif">
          <a:extLst>
            <a:ext uri="{FF2B5EF4-FFF2-40B4-BE49-F238E27FC236}">
              <a16:creationId xmlns:a16="http://schemas.microsoft.com/office/drawing/2014/main" id="{0687B83C-5A6B-4D4F-B535-9EBA6574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14" name="srtImg" descr="https://www.explore.ms/images/sort_blank.gif">
          <a:extLst>
            <a:ext uri="{FF2B5EF4-FFF2-40B4-BE49-F238E27FC236}">
              <a16:creationId xmlns:a16="http://schemas.microsoft.com/office/drawing/2014/main" id="{3169495B-BF77-49EC-AF87-C7C975BA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"/>
    <xdr:pic>
      <xdr:nvPicPr>
        <xdr:cNvPr id="115" name="srtImg" descr="https://www.explore.ms/images/sort_blank.gif">
          <a:extLst>
            <a:ext uri="{FF2B5EF4-FFF2-40B4-BE49-F238E27FC236}">
              <a16:creationId xmlns:a16="http://schemas.microsoft.com/office/drawing/2014/main" id="{AEDB7405-C614-48EB-9ECA-2259C035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42</xdr:row>
      <xdr:rowOff>0</xdr:rowOff>
    </xdr:from>
    <xdr:ext cx="9525" cy="9525"/>
    <xdr:pic>
      <xdr:nvPicPr>
        <xdr:cNvPr id="116" name="srtImg" descr="https://www.explore.ms/images/sort_blank.gif">
          <a:extLst>
            <a:ext uri="{FF2B5EF4-FFF2-40B4-BE49-F238E27FC236}">
              <a16:creationId xmlns:a16="http://schemas.microsoft.com/office/drawing/2014/main" id="{DD743C9C-DB55-4A5E-88C6-A97B84A4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42</xdr:row>
      <xdr:rowOff>0</xdr:rowOff>
    </xdr:from>
    <xdr:ext cx="9525" cy="9525"/>
    <xdr:pic>
      <xdr:nvPicPr>
        <xdr:cNvPr id="117" name="srtImg" descr="https://www.explore.ms/images/sort_blank.gif">
          <a:extLst>
            <a:ext uri="{FF2B5EF4-FFF2-40B4-BE49-F238E27FC236}">
              <a16:creationId xmlns:a16="http://schemas.microsoft.com/office/drawing/2014/main" id="{FE5EC793-C440-4E47-904D-9D218726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42</xdr:row>
      <xdr:rowOff>0</xdr:rowOff>
    </xdr:from>
    <xdr:ext cx="9525" cy="9525"/>
    <xdr:pic>
      <xdr:nvPicPr>
        <xdr:cNvPr id="118" name="srtImg" descr="https://www.explore.ms/images/sort_blank.gif">
          <a:extLst>
            <a:ext uri="{FF2B5EF4-FFF2-40B4-BE49-F238E27FC236}">
              <a16:creationId xmlns:a16="http://schemas.microsoft.com/office/drawing/2014/main" id="{4838A5C6-A452-4A66-BDDA-52A6EE20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42</xdr:row>
      <xdr:rowOff>0</xdr:rowOff>
    </xdr:from>
    <xdr:ext cx="9525" cy="9525"/>
    <xdr:pic>
      <xdr:nvPicPr>
        <xdr:cNvPr id="119" name="srtImg" descr="https://www.explore.ms/images/sort_blank.gif">
          <a:extLst>
            <a:ext uri="{FF2B5EF4-FFF2-40B4-BE49-F238E27FC236}">
              <a16:creationId xmlns:a16="http://schemas.microsoft.com/office/drawing/2014/main" id="{5B0CA4F0-0F72-487F-9BA6-1838682E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42</xdr:row>
      <xdr:rowOff>0</xdr:rowOff>
    </xdr:from>
    <xdr:ext cx="9525" cy="9525"/>
    <xdr:pic>
      <xdr:nvPicPr>
        <xdr:cNvPr id="120" name="srtImg" descr="https://www.explore.ms/images/sort_blank.gif">
          <a:extLst>
            <a:ext uri="{FF2B5EF4-FFF2-40B4-BE49-F238E27FC236}">
              <a16:creationId xmlns:a16="http://schemas.microsoft.com/office/drawing/2014/main" id="{720F1354-6757-4B43-9EC5-A0251A94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42</xdr:row>
      <xdr:rowOff>0</xdr:rowOff>
    </xdr:from>
    <xdr:ext cx="9525" cy="9525"/>
    <xdr:pic>
      <xdr:nvPicPr>
        <xdr:cNvPr id="121" name="srtImg" descr="https://www.explore.ms/images/sort_blank.gif">
          <a:extLst>
            <a:ext uri="{FF2B5EF4-FFF2-40B4-BE49-F238E27FC236}">
              <a16:creationId xmlns:a16="http://schemas.microsoft.com/office/drawing/2014/main" id="{1EDE5E3C-8E62-4924-B30B-0DB3C271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2" name="srtImg" descr="https://www.explore.ms/images/sort_blank.gif">
          <a:extLst>
            <a:ext uri="{FF2B5EF4-FFF2-40B4-BE49-F238E27FC236}">
              <a16:creationId xmlns:a16="http://schemas.microsoft.com/office/drawing/2014/main" id="{860D9265-9473-4417-87BB-0FF224FC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23" name="srtImg" descr="https://www.explore.ms/images/sort_blank.gif">
          <a:extLst>
            <a:ext uri="{FF2B5EF4-FFF2-40B4-BE49-F238E27FC236}">
              <a16:creationId xmlns:a16="http://schemas.microsoft.com/office/drawing/2014/main" id="{26F8329A-F787-4B54-8940-5CEFC080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24" name="srtImg" descr="https://www.explore.ms/images/sort_blank.gif">
          <a:extLst>
            <a:ext uri="{FF2B5EF4-FFF2-40B4-BE49-F238E27FC236}">
              <a16:creationId xmlns:a16="http://schemas.microsoft.com/office/drawing/2014/main" id="{5B8C7A6B-4AE4-459D-8326-CF90E529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25" name="srtImg" descr="https://www.explore.ms/images/sort_blank.gif">
          <a:extLst>
            <a:ext uri="{FF2B5EF4-FFF2-40B4-BE49-F238E27FC236}">
              <a16:creationId xmlns:a16="http://schemas.microsoft.com/office/drawing/2014/main" id="{0EBE8BB0-D5D9-4820-BF2D-2ECD8E52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" name="srtImg" descr="https://www.explore.ms/images/sort_blank.gif">
          <a:extLst>
            <a:ext uri="{FF2B5EF4-FFF2-40B4-BE49-F238E27FC236}">
              <a16:creationId xmlns:a16="http://schemas.microsoft.com/office/drawing/2014/main" id="{492F8DD3-07B9-4042-86B4-31871BA5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"/>
    <xdr:pic>
      <xdr:nvPicPr>
        <xdr:cNvPr id="127" name="srtImg" descr="https://www.explore.ms/images/sort_blank.gif">
          <a:extLst>
            <a:ext uri="{FF2B5EF4-FFF2-40B4-BE49-F238E27FC236}">
              <a16:creationId xmlns:a16="http://schemas.microsoft.com/office/drawing/2014/main" id="{8ED06B66-A6FA-46CB-AF17-354DF7EB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8" name="srtImg" descr="https://www.explore.ms/images/sort_blank.gif">
          <a:extLst>
            <a:ext uri="{FF2B5EF4-FFF2-40B4-BE49-F238E27FC236}">
              <a16:creationId xmlns:a16="http://schemas.microsoft.com/office/drawing/2014/main" id="{4023FBD4-C5F7-491E-8A82-9EFD06C9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29" name="srtImg" descr="https://www.explore.ms/images/sort_blank.gif">
          <a:extLst>
            <a:ext uri="{FF2B5EF4-FFF2-40B4-BE49-F238E27FC236}">
              <a16:creationId xmlns:a16="http://schemas.microsoft.com/office/drawing/2014/main" id="{B61D40FD-7599-4A2D-9624-679DF7C3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30" name="srtImg" descr="https://www.explore.ms/images/sort_blank.gif">
          <a:extLst>
            <a:ext uri="{FF2B5EF4-FFF2-40B4-BE49-F238E27FC236}">
              <a16:creationId xmlns:a16="http://schemas.microsoft.com/office/drawing/2014/main" id="{CA04B392-8002-4EAD-B171-AA7A95F6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31" name="srtImg" descr="https://www.explore.ms/images/sort_blank.gif">
          <a:extLst>
            <a:ext uri="{FF2B5EF4-FFF2-40B4-BE49-F238E27FC236}">
              <a16:creationId xmlns:a16="http://schemas.microsoft.com/office/drawing/2014/main" id="{0DD5A340-4803-4C4A-82DB-8E8300CB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2" name="srtImg" descr="https://www.explore.ms/images/sort_blank.gif">
          <a:extLst>
            <a:ext uri="{FF2B5EF4-FFF2-40B4-BE49-F238E27FC236}">
              <a16:creationId xmlns:a16="http://schemas.microsoft.com/office/drawing/2014/main" id="{CCBE726E-6A6E-47E3-BE88-BD139147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9525"/>
    <xdr:pic>
      <xdr:nvPicPr>
        <xdr:cNvPr id="133" name="srtImg" descr="https://www.explore.ms/images/sort_blank.gif">
          <a:extLst>
            <a:ext uri="{FF2B5EF4-FFF2-40B4-BE49-F238E27FC236}">
              <a16:creationId xmlns:a16="http://schemas.microsoft.com/office/drawing/2014/main" id="{B313EB25-F745-438D-AC25-42179AEE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34" name="srtImg" descr="https://www.explore.ms/images/sort_blank.gif">
          <a:extLst>
            <a:ext uri="{FF2B5EF4-FFF2-40B4-BE49-F238E27FC236}">
              <a16:creationId xmlns:a16="http://schemas.microsoft.com/office/drawing/2014/main" id="{BDB71EFD-E053-4A54-A82A-0843D655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35" name="srtImg" descr="https://www.explore.ms/images/sort_blank.gif">
          <a:extLst>
            <a:ext uri="{FF2B5EF4-FFF2-40B4-BE49-F238E27FC236}">
              <a16:creationId xmlns:a16="http://schemas.microsoft.com/office/drawing/2014/main" id="{C97C821A-F4CE-439E-993C-2FD97541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36" name="srtImg" descr="https://www.explore.ms/images/sort_blank.gif">
          <a:extLst>
            <a:ext uri="{FF2B5EF4-FFF2-40B4-BE49-F238E27FC236}">
              <a16:creationId xmlns:a16="http://schemas.microsoft.com/office/drawing/2014/main" id="{DB9AC816-46FC-413E-A55F-1B58D85C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37" name="srtImg" descr="https://www.explore.ms/images/sort_blank.gif">
          <a:extLst>
            <a:ext uri="{FF2B5EF4-FFF2-40B4-BE49-F238E27FC236}">
              <a16:creationId xmlns:a16="http://schemas.microsoft.com/office/drawing/2014/main" id="{EAABA0C5-4F48-4A2C-92C9-253CC79A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38" name="srtImg" descr="https://www.explore.ms/images/sort_blank.gif">
          <a:extLst>
            <a:ext uri="{FF2B5EF4-FFF2-40B4-BE49-F238E27FC236}">
              <a16:creationId xmlns:a16="http://schemas.microsoft.com/office/drawing/2014/main" id="{4F27DB40-3139-4DB9-A41A-F926020E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39" name="srtImg" descr="https://www.explore.ms/images/sort_blank.gif">
          <a:extLst>
            <a:ext uri="{FF2B5EF4-FFF2-40B4-BE49-F238E27FC236}">
              <a16:creationId xmlns:a16="http://schemas.microsoft.com/office/drawing/2014/main" id="{5CDC3D6B-AB90-47E5-977B-F39D226E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40" name="srtImg" descr="https://www.explore.ms/images/sort_blank.gif">
          <a:extLst>
            <a:ext uri="{FF2B5EF4-FFF2-40B4-BE49-F238E27FC236}">
              <a16:creationId xmlns:a16="http://schemas.microsoft.com/office/drawing/2014/main" id="{A283C819-A5AF-486F-BE39-9995AE25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41" name="srtImg" descr="https://www.explore.ms/images/sort_blank.gif">
          <a:extLst>
            <a:ext uri="{FF2B5EF4-FFF2-40B4-BE49-F238E27FC236}">
              <a16:creationId xmlns:a16="http://schemas.microsoft.com/office/drawing/2014/main" id="{9BD39159-3D0A-4250-B662-1419B935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9525" cy="9525"/>
    <xdr:pic>
      <xdr:nvPicPr>
        <xdr:cNvPr id="142" name="srtImg" descr="https://www.explore.ms/images/sort_blank.gif">
          <a:extLst>
            <a:ext uri="{FF2B5EF4-FFF2-40B4-BE49-F238E27FC236}">
              <a16:creationId xmlns:a16="http://schemas.microsoft.com/office/drawing/2014/main" id="{6B4ED9B7-1F82-4985-9155-078A55D1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9525" cy="9525"/>
    <xdr:pic>
      <xdr:nvPicPr>
        <xdr:cNvPr id="143" name="srtImg" descr="https://www.explore.ms/images/sort_blank.gif">
          <a:extLst>
            <a:ext uri="{FF2B5EF4-FFF2-40B4-BE49-F238E27FC236}">
              <a16:creationId xmlns:a16="http://schemas.microsoft.com/office/drawing/2014/main" id="{379D9B4D-C318-437C-96F8-2D757A12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"/>
    <xdr:pic>
      <xdr:nvPicPr>
        <xdr:cNvPr id="144" name="srtImg" descr="https://www.explore.ms/images/sort_blank.gif">
          <a:extLst>
            <a:ext uri="{FF2B5EF4-FFF2-40B4-BE49-F238E27FC236}">
              <a16:creationId xmlns:a16="http://schemas.microsoft.com/office/drawing/2014/main" id="{857A7A2A-F41A-4EDB-881E-2D7851DA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"/>
    <xdr:pic>
      <xdr:nvPicPr>
        <xdr:cNvPr id="145" name="srtImg" descr="https://www.explore.ms/images/sort_blank.gif">
          <a:extLst>
            <a:ext uri="{FF2B5EF4-FFF2-40B4-BE49-F238E27FC236}">
              <a16:creationId xmlns:a16="http://schemas.microsoft.com/office/drawing/2014/main" id="{C6F10172-FF7A-45BB-B805-00B90EA5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"/>
    <xdr:pic>
      <xdr:nvPicPr>
        <xdr:cNvPr id="146" name="srtImg" descr="https://www.explore.ms/images/sort_blank.gif">
          <a:extLst>
            <a:ext uri="{FF2B5EF4-FFF2-40B4-BE49-F238E27FC236}">
              <a16:creationId xmlns:a16="http://schemas.microsoft.com/office/drawing/2014/main" id="{1E8884A9-DE1A-4D02-BC68-8B773258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42</xdr:row>
      <xdr:rowOff>0</xdr:rowOff>
    </xdr:from>
    <xdr:ext cx="9525" cy="9525"/>
    <xdr:pic>
      <xdr:nvPicPr>
        <xdr:cNvPr id="147" name="srtImg" descr="https://www.explore.ms/images/sort_blank.gif">
          <a:extLst>
            <a:ext uri="{FF2B5EF4-FFF2-40B4-BE49-F238E27FC236}">
              <a16:creationId xmlns:a16="http://schemas.microsoft.com/office/drawing/2014/main" id="{B6C52EDC-410C-4AC3-8D09-93D637B2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9525" cy="9525"/>
    <xdr:pic>
      <xdr:nvPicPr>
        <xdr:cNvPr id="148" name="srtImg" descr="https://www.explore.ms/images/sort_blank.gif">
          <a:extLst>
            <a:ext uri="{FF2B5EF4-FFF2-40B4-BE49-F238E27FC236}">
              <a16:creationId xmlns:a16="http://schemas.microsoft.com/office/drawing/2014/main" id="{A90BA052-6DC1-4637-9DB8-3A9E18DC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9525" cy="9525"/>
    <xdr:pic>
      <xdr:nvPicPr>
        <xdr:cNvPr id="149" name="srtImg" descr="https://www.explore.ms/images/sort_blank.gif">
          <a:extLst>
            <a:ext uri="{FF2B5EF4-FFF2-40B4-BE49-F238E27FC236}">
              <a16:creationId xmlns:a16="http://schemas.microsoft.com/office/drawing/2014/main" id="{0849A66E-94FF-400B-A15E-04ADB079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9525" cy="9525"/>
    <xdr:pic>
      <xdr:nvPicPr>
        <xdr:cNvPr id="150" name="srtImg" descr="https://www.explore.ms/images/sort_blank.gif">
          <a:extLst>
            <a:ext uri="{FF2B5EF4-FFF2-40B4-BE49-F238E27FC236}">
              <a16:creationId xmlns:a16="http://schemas.microsoft.com/office/drawing/2014/main" id="{B257CACB-ABA6-4093-BCA5-209391C5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9525" cy="9525"/>
    <xdr:pic>
      <xdr:nvPicPr>
        <xdr:cNvPr id="151" name="srtImg" descr="https://www.explore.ms/images/sort_blank.gif">
          <a:extLst>
            <a:ext uri="{FF2B5EF4-FFF2-40B4-BE49-F238E27FC236}">
              <a16:creationId xmlns:a16="http://schemas.microsoft.com/office/drawing/2014/main" id="{C381861A-30AA-46B5-847A-DC5DD6A6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134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52" name="srtImg" descr="https://www.explore.ms/images/sort_blank.gif">
          <a:extLst>
            <a:ext uri="{FF2B5EF4-FFF2-40B4-BE49-F238E27FC236}">
              <a16:creationId xmlns:a16="http://schemas.microsoft.com/office/drawing/2014/main" id="{796E7890-3781-46B4-AC8A-D52DA777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53" name="srtImg" descr="https://www.explore.ms/images/sort_blank.gif">
          <a:extLst>
            <a:ext uri="{FF2B5EF4-FFF2-40B4-BE49-F238E27FC236}">
              <a16:creationId xmlns:a16="http://schemas.microsoft.com/office/drawing/2014/main" id="{33A6D18A-FF91-4744-9899-C1A04C29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54" name="srtImg" descr="https://www.explore.ms/images/sort_blank.gif">
          <a:extLst>
            <a:ext uri="{FF2B5EF4-FFF2-40B4-BE49-F238E27FC236}">
              <a16:creationId xmlns:a16="http://schemas.microsoft.com/office/drawing/2014/main" id="{2A3AF9AC-736A-49F5-8E18-687A91B8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55" name="srtImg" descr="https://www.explore.ms/images/sort_blank.gif">
          <a:extLst>
            <a:ext uri="{FF2B5EF4-FFF2-40B4-BE49-F238E27FC236}">
              <a16:creationId xmlns:a16="http://schemas.microsoft.com/office/drawing/2014/main" id="{D934095F-F9C6-4605-B2CE-EEBD7B59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156" name="srtImg" descr="https://www.explore.ms/images/sort_blank.gif">
          <a:extLst>
            <a:ext uri="{FF2B5EF4-FFF2-40B4-BE49-F238E27FC236}">
              <a16:creationId xmlns:a16="http://schemas.microsoft.com/office/drawing/2014/main" id="{6F39C230-9BF8-4A19-B0BD-BA3D08FF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157" name="srtImg" descr="https://www.explore.ms/images/sort_blank.gif">
          <a:extLst>
            <a:ext uri="{FF2B5EF4-FFF2-40B4-BE49-F238E27FC236}">
              <a16:creationId xmlns:a16="http://schemas.microsoft.com/office/drawing/2014/main" id="{F07B4415-6B61-4A28-8EF6-87D5C8C0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58" name="srtImg" descr="https://www.explore.ms/images/sort_blank.gif">
          <a:extLst>
            <a:ext uri="{FF2B5EF4-FFF2-40B4-BE49-F238E27FC236}">
              <a16:creationId xmlns:a16="http://schemas.microsoft.com/office/drawing/2014/main" id="{3F1840BD-667A-4ACA-A458-F4635819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59" name="srtImg" descr="https://www.explore.ms/images/sort_blank.gif">
          <a:extLst>
            <a:ext uri="{FF2B5EF4-FFF2-40B4-BE49-F238E27FC236}">
              <a16:creationId xmlns:a16="http://schemas.microsoft.com/office/drawing/2014/main" id="{8ECC13DB-10C5-4496-BF68-9933CC1B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60" name="srtImg" descr="https://www.explore.ms/images/sort_blank.gif">
          <a:extLst>
            <a:ext uri="{FF2B5EF4-FFF2-40B4-BE49-F238E27FC236}">
              <a16:creationId xmlns:a16="http://schemas.microsoft.com/office/drawing/2014/main" id="{9CC80A28-0974-4FE0-9A91-EFAE073B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61" name="srtImg" descr="https://www.explore.ms/images/sort_blank.gif">
          <a:extLst>
            <a:ext uri="{FF2B5EF4-FFF2-40B4-BE49-F238E27FC236}">
              <a16:creationId xmlns:a16="http://schemas.microsoft.com/office/drawing/2014/main" id="{A64110CB-14D5-419D-A16B-CEC4C670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162" name="srtImg" descr="https://www.explore.ms/images/sort_blank.gif">
          <a:extLst>
            <a:ext uri="{FF2B5EF4-FFF2-40B4-BE49-F238E27FC236}">
              <a16:creationId xmlns:a16="http://schemas.microsoft.com/office/drawing/2014/main" id="{2D2F7BBC-17B0-40F9-A1E3-64D6360D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163" name="srtImg" descr="https://www.explore.ms/images/sort_blank.gif">
          <a:extLst>
            <a:ext uri="{FF2B5EF4-FFF2-40B4-BE49-F238E27FC236}">
              <a16:creationId xmlns:a16="http://schemas.microsoft.com/office/drawing/2014/main" id="{DD71927D-10B2-4151-BEFF-116191C8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164" name="srtImg" descr="https://www.explore.ms/images/sort_blank.gif">
          <a:extLst>
            <a:ext uri="{FF2B5EF4-FFF2-40B4-BE49-F238E27FC236}">
              <a16:creationId xmlns:a16="http://schemas.microsoft.com/office/drawing/2014/main" id="{890CEFDC-9973-467B-B28D-D44D32AE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165" name="srtImg" descr="https://www.explore.ms/images/sort_blank.gif">
          <a:extLst>
            <a:ext uri="{FF2B5EF4-FFF2-40B4-BE49-F238E27FC236}">
              <a16:creationId xmlns:a16="http://schemas.microsoft.com/office/drawing/2014/main" id="{F5CCACE9-5E79-4DB1-8C92-8E5766DC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166" name="srtImg" descr="https://www.explore.ms/images/sort_blank.gif">
          <a:extLst>
            <a:ext uri="{FF2B5EF4-FFF2-40B4-BE49-F238E27FC236}">
              <a16:creationId xmlns:a16="http://schemas.microsoft.com/office/drawing/2014/main" id="{5DD04F66-2AF0-4527-BD3E-83AC53CF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167" name="srtImg" descr="https://www.explore.ms/images/sort_blank.gif">
          <a:extLst>
            <a:ext uri="{FF2B5EF4-FFF2-40B4-BE49-F238E27FC236}">
              <a16:creationId xmlns:a16="http://schemas.microsoft.com/office/drawing/2014/main" id="{C12598EA-DEA7-49EC-BE84-EE657D33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168" name="srtImg" descr="https://www.explore.ms/images/sort_blank.gif">
          <a:extLst>
            <a:ext uri="{FF2B5EF4-FFF2-40B4-BE49-F238E27FC236}">
              <a16:creationId xmlns:a16="http://schemas.microsoft.com/office/drawing/2014/main" id="{3F70047D-A176-4D26-8DFD-D404878A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169" name="srtImg" descr="https://www.explore.ms/images/sort_blank.gif">
          <a:extLst>
            <a:ext uri="{FF2B5EF4-FFF2-40B4-BE49-F238E27FC236}">
              <a16:creationId xmlns:a16="http://schemas.microsoft.com/office/drawing/2014/main" id="{080D2494-0B59-4454-8D34-DB5B37E5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70" name="srtImg" descr="https://www.explore.ms/images/sort_blank.gif">
          <a:extLst>
            <a:ext uri="{FF2B5EF4-FFF2-40B4-BE49-F238E27FC236}">
              <a16:creationId xmlns:a16="http://schemas.microsoft.com/office/drawing/2014/main" id="{03A97A70-B6E1-4B5C-B76B-DF7BEA2F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71" name="srtImg" descr="https://www.explore.ms/images/sort_blank.gif">
          <a:extLst>
            <a:ext uri="{FF2B5EF4-FFF2-40B4-BE49-F238E27FC236}">
              <a16:creationId xmlns:a16="http://schemas.microsoft.com/office/drawing/2014/main" id="{DC2643C5-DC4E-463E-8805-0ABBDFF2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72" name="srtImg" descr="https://www.explore.ms/images/sort_blank.gif">
          <a:extLst>
            <a:ext uri="{FF2B5EF4-FFF2-40B4-BE49-F238E27FC236}">
              <a16:creationId xmlns:a16="http://schemas.microsoft.com/office/drawing/2014/main" id="{B11E15BB-7086-48F2-AC48-20DA2748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73" name="srtImg" descr="https://www.explore.ms/images/sort_blank.gif">
          <a:extLst>
            <a:ext uri="{FF2B5EF4-FFF2-40B4-BE49-F238E27FC236}">
              <a16:creationId xmlns:a16="http://schemas.microsoft.com/office/drawing/2014/main" id="{1D03AED8-687A-4F56-B2AD-263D064A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174" name="srtImg" descr="https://www.explore.ms/images/sort_blank.gif">
          <a:extLst>
            <a:ext uri="{FF2B5EF4-FFF2-40B4-BE49-F238E27FC236}">
              <a16:creationId xmlns:a16="http://schemas.microsoft.com/office/drawing/2014/main" id="{6739A542-D4B0-48A6-A79C-5CCE8524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175" name="srtImg" descr="https://www.explore.ms/images/sort_blank.gif">
          <a:extLst>
            <a:ext uri="{FF2B5EF4-FFF2-40B4-BE49-F238E27FC236}">
              <a16:creationId xmlns:a16="http://schemas.microsoft.com/office/drawing/2014/main" id="{63BD5A3C-7AD9-42A5-B414-81B50953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76" name="srtImg" descr="https://www.explore.ms/images/sort_blank.gif">
          <a:extLst>
            <a:ext uri="{FF2B5EF4-FFF2-40B4-BE49-F238E27FC236}">
              <a16:creationId xmlns:a16="http://schemas.microsoft.com/office/drawing/2014/main" id="{348CE0CC-8F09-481C-B280-01D7C89C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77" name="srtImg" descr="https://www.explore.ms/images/sort_blank.gif">
          <a:extLst>
            <a:ext uri="{FF2B5EF4-FFF2-40B4-BE49-F238E27FC236}">
              <a16:creationId xmlns:a16="http://schemas.microsoft.com/office/drawing/2014/main" id="{82811DE6-0BF7-4CE5-A129-A5E8E150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78" name="srtImg" descr="https://www.explore.ms/images/sort_blank.gif">
          <a:extLst>
            <a:ext uri="{FF2B5EF4-FFF2-40B4-BE49-F238E27FC236}">
              <a16:creationId xmlns:a16="http://schemas.microsoft.com/office/drawing/2014/main" id="{06D70633-0A30-4CBB-B7E8-F62F1EC7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79" name="srtImg" descr="https://www.explore.ms/images/sort_blank.gif">
          <a:extLst>
            <a:ext uri="{FF2B5EF4-FFF2-40B4-BE49-F238E27FC236}">
              <a16:creationId xmlns:a16="http://schemas.microsoft.com/office/drawing/2014/main" id="{4119527A-A7B1-4E67-BA29-79A98ED7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180" name="srtImg" descr="https://www.explore.ms/images/sort_blank.gif">
          <a:extLst>
            <a:ext uri="{FF2B5EF4-FFF2-40B4-BE49-F238E27FC236}">
              <a16:creationId xmlns:a16="http://schemas.microsoft.com/office/drawing/2014/main" id="{4995DFDE-C866-41BD-898A-275DCA10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181" name="srtImg" descr="https://www.explore.ms/images/sort_blank.gif">
          <a:extLst>
            <a:ext uri="{FF2B5EF4-FFF2-40B4-BE49-F238E27FC236}">
              <a16:creationId xmlns:a16="http://schemas.microsoft.com/office/drawing/2014/main" id="{07BC89A1-3D13-4963-95BB-A5BDF497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82" name="srtImg" descr="https://www.explore.ms/images/sort_blank.gif">
          <a:extLst>
            <a:ext uri="{FF2B5EF4-FFF2-40B4-BE49-F238E27FC236}">
              <a16:creationId xmlns:a16="http://schemas.microsoft.com/office/drawing/2014/main" id="{1FCEBF09-9575-4FCD-8B68-FB34A747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83" name="srtImg" descr="https://www.explore.ms/images/sort_blank.gif">
          <a:extLst>
            <a:ext uri="{FF2B5EF4-FFF2-40B4-BE49-F238E27FC236}">
              <a16:creationId xmlns:a16="http://schemas.microsoft.com/office/drawing/2014/main" id="{EEDB5BD9-CC6B-4141-B477-4B93C795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84" name="srtImg" descr="https://www.explore.ms/images/sort_blank.gif">
          <a:extLst>
            <a:ext uri="{FF2B5EF4-FFF2-40B4-BE49-F238E27FC236}">
              <a16:creationId xmlns:a16="http://schemas.microsoft.com/office/drawing/2014/main" id="{8D31544B-B350-4DD7-886A-1B752F81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85" name="srtImg" descr="https://www.explore.ms/images/sort_blank.gif">
          <a:extLst>
            <a:ext uri="{FF2B5EF4-FFF2-40B4-BE49-F238E27FC236}">
              <a16:creationId xmlns:a16="http://schemas.microsoft.com/office/drawing/2014/main" id="{171DB039-A33F-41E5-A1F8-F14E5ACE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86" name="srtImg" descr="https://www.explore.ms/images/sort_blank.gif">
          <a:extLst>
            <a:ext uri="{FF2B5EF4-FFF2-40B4-BE49-F238E27FC236}">
              <a16:creationId xmlns:a16="http://schemas.microsoft.com/office/drawing/2014/main" id="{C2E48531-2D38-4A32-A102-F5B568BB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87" name="srtImg" descr="https://www.explore.ms/images/sort_blank.gif">
          <a:extLst>
            <a:ext uri="{FF2B5EF4-FFF2-40B4-BE49-F238E27FC236}">
              <a16:creationId xmlns:a16="http://schemas.microsoft.com/office/drawing/2014/main" id="{ED3C56B3-4256-48A2-9AF2-857E7559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88" name="srtImg" descr="https://www.explore.ms/images/sort_blank.gif">
          <a:extLst>
            <a:ext uri="{FF2B5EF4-FFF2-40B4-BE49-F238E27FC236}">
              <a16:creationId xmlns:a16="http://schemas.microsoft.com/office/drawing/2014/main" id="{8FF142B8-B1DD-4C67-A5C6-A7570F4F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89" name="srtImg" descr="https://www.explore.ms/images/sort_blank.gif">
          <a:extLst>
            <a:ext uri="{FF2B5EF4-FFF2-40B4-BE49-F238E27FC236}">
              <a16:creationId xmlns:a16="http://schemas.microsoft.com/office/drawing/2014/main" id="{578F7FA2-39CA-4136-B6B6-57FD17D7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9525" cy="9525"/>
    <xdr:pic>
      <xdr:nvPicPr>
        <xdr:cNvPr id="190" name="srtImg" descr="https://www.explore.ms/images/sort_blank.gif">
          <a:extLst>
            <a:ext uri="{FF2B5EF4-FFF2-40B4-BE49-F238E27FC236}">
              <a16:creationId xmlns:a16="http://schemas.microsoft.com/office/drawing/2014/main" id="{52DA1924-D5B7-4679-B126-46A96DA6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9525" cy="9525"/>
    <xdr:pic>
      <xdr:nvPicPr>
        <xdr:cNvPr id="191" name="srtImg" descr="https://www.explore.ms/images/sort_blank.gif">
          <a:extLst>
            <a:ext uri="{FF2B5EF4-FFF2-40B4-BE49-F238E27FC236}">
              <a16:creationId xmlns:a16="http://schemas.microsoft.com/office/drawing/2014/main" id="{F2BAF851-79BF-4A6B-B2BF-B5A6C45A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2" name="srtImg" descr="https://www.explore.ms/images/sort_blank.gif">
          <a:extLst>
            <a:ext uri="{FF2B5EF4-FFF2-40B4-BE49-F238E27FC236}">
              <a16:creationId xmlns:a16="http://schemas.microsoft.com/office/drawing/2014/main" id="{C0E13A3C-E10C-4627-A7F6-8C1B15CB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3" name="srtImg" descr="https://www.explore.ms/images/sort_blank.gif">
          <a:extLst>
            <a:ext uri="{FF2B5EF4-FFF2-40B4-BE49-F238E27FC236}">
              <a16:creationId xmlns:a16="http://schemas.microsoft.com/office/drawing/2014/main" id="{5B1FF33F-925D-4A9A-8483-0817AFDB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" name="srtImg" descr="https://www.explore.ms/images/sort_blank.gif">
          <a:extLst>
            <a:ext uri="{FF2B5EF4-FFF2-40B4-BE49-F238E27FC236}">
              <a16:creationId xmlns:a16="http://schemas.microsoft.com/office/drawing/2014/main" id="{46F89A61-3BFE-40D7-AD39-7DB86CBB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" name="srtImg" descr="https://www.explore.ms/images/sort_blank.gif">
          <a:extLst>
            <a:ext uri="{FF2B5EF4-FFF2-40B4-BE49-F238E27FC236}">
              <a16:creationId xmlns:a16="http://schemas.microsoft.com/office/drawing/2014/main" id="{4E4091B3-71FE-4A3C-8459-F739B809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9525"/>
    <xdr:pic>
      <xdr:nvPicPr>
        <xdr:cNvPr id="196" name="srtImg" descr="https://www.explore.ms/images/sort_blank.gif">
          <a:extLst>
            <a:ext uri="{FF2B5EF4-FFF2-40B4-BE49-F238E27FC236}">
              <a16:creationId xmlns:a16="http://schemas.microsoft.com/office/drawing/2014/main" id="{5B48BBD3-16F1-442D-A422-1C81D6C3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9525"/>
    <xdr:pic>
      <xdr:nvPicPr>
        <xdr:cNvPr id="197" name="srtImg" descr="https://www.explore.ms/images/sort_blank.gif">
          <a:extLst>
            <a:ext uri="{FF2B5EF4-FFF2-40B4-BE49-F238E27FC236}">
              <a16:creationId xmlns:a16="http://schemas.microsoft.com/office/drawing/2014/main" id="{EBB68F53-D94F-4D71-B7E4-9EC35C9A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9525"/>
    <xdr:pic>
      <xdr:nvPicPr>
        <xdr:cNvPr id="198" name="srtImg" descr="https://www.explore.ms/images/sort_blank.gif">
          <a:extLst>
            <a:ext uri="{FF2B5EF4-FFF2-40B4-BE49-F238E27FC236}">
              <a16:creationId xmlns:a16="http://schemas.microsoft.com/office/drawing/2014/main" id="{E511BB87-3820-49D5-9A5E-EFD4C4A9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9525" cy="9525"/>
    <xdr:pic>
      <xdr:nvPicPr>
        <xdr:cNvPr id="199" name="srtImg" descr="https://www.explore.ms/images/sort_blank.gif">
          <a:extLst>
            <a:ext uri="{FF2B5EF4-FFF2-40B4-BE49-F238E27FC236}">
              <a16:creationId xmlns:a16="http://schemas.microsoft.com/office/drawing/2014/main" id="{B24810F3-90D6-42E9-9CB8-67CAE127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00" name="srtImg" descr="https://www.explore.ms/images/sort_blank.gif">
          <a:extLst>
            <a:ext uri="{FF2B5EF4-FFF2-40B4-BE49-F238E27FC236}">
              <a16:creationId xmlns:a16="http://schemas.microsoft.com/office/drawing/2014/main" id="{B33FF370-0B54-4DBA-B416-49A47812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01" name="srtImg" descr="https://www.explore.ms/images/sort_blank.gif">
          <a:extLst>
            <a:ext uri="{FF2B5EF4-FFF2-40B4-BE49-F238E27FC236}">
              <a16:creationId xmlns:a16="http://schemas.microsoft.com/office/drawing/2014/main" id="{FDB34B84-27BE-4D36-B608-927D0FFF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02" name="srtImg" descr="https://www.explore.ms/images/sort_blank.gif">
          <a:extLst>
            <a:ext uri="{FF2B5EF4-FFF2-40B4-BE49-F238E27FC236}">
              <a16:creationId xmlns:a16="http://schemas.microsoft.com/office/drawing/2014/main" id="{E59F42DA-1BA7-4F89-B371-E74EF9DF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03" name="srtImg" descr="https://www.explore.ms/images/sort_blank.gif">
          <a:extLst>
            <a:ext uri="{FF2B5EF4-FFF2-40B4-BE49-F238E27FC236}">
              <a16:creationId xmlns:a16="http://schemas.microsoft.com/office/drawing/2014/main" id="{F1BEA0EC-1FEB-4932-8181-1A4B5A82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4" name="srtImg" descr="https://www.explore.ms/images/sort_blank.gif">
          <a:extLst>
            <a:ext uri="{FF2B5EF4-FFF2-40B4-BE49-F238E27FC236}">
              <a16:creationId xmlns:a16="http://schemas.microsoft.com/office/drawing/2014/main" id="{287DAFC7-F968-41FB-A467-B5B179C3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205" name="srtImg" descr="https://www.explore.ms/images/sort_blank.gif">
          <a:extLst>
            <a:ext uri="{FF2B5EF4-FFF2-40B4-BE49-F238E27FC236}">
              <a16:creationId xmlns:a16="http://schemas.microsoft.com/office/drawing/2014/main" id="{969CD327-AF32-4995-B402-6C56571B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06" name="srtImg" descr="https://www.explore.ms/images/sort_blank.gif">
          <a:extLst>
            <a:ext uri="{FF2B5EF4-FFF2-40B4-BE49-F238E27FC236}">
              <a16:creationId xmlns:a16="http://schemas.microsoft.com/office/drawing/2014/main" id="{C89EEF69-711E-4494-AB10-452D24BE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07" name="srtImg" descr="https://www.explore.ms/images/sort_blank.gif">
          <a:extLst>
            <a:ext uri="{FF2B5EF4-FFF2-40B4-BE49-F238E27FC236}">
              <a16:creationId xmlns:a16="http://schemas.microsoft.com/office/drawing/2014/main" id="{37FCD658-161D-49EB-B8DE-B2E293F7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08" name="srtImg" descr="https://www.explore.ms/images/sort_blank.gif">
          <a:extLst>
            <a:ext uri="{FF2B5EF4-FFF2-40B4-BE49-F238E27FC236}">
              <a16:creationId xmlns:a16="http://schemas.microsoft.com/office/drawing/2014/main" id="{B6A545E0-F6F5-480E-9A25-EEB08D9C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09" name="srtImg" descr="https://www.explore.ms/images/sort_blank.gif">
          <a:extLst>
            <a:ext uri="{FF2B5EF4-FFF2-40B4-BE49-F238E27FC236}">
              <a16:creationId xmlns:a16="http://schemas.microsoft.com/office/drawing/2014/main" id="{29F87BB8-B75F-45D7-BB4B-E6A53162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10" name="srtImg" descr="https://www.explore.ms/images/sort_blank.gif">
          <a:extLst>
            <a:ext uri="{FF2B5EF4-FFF2-40B4-BE49-F238E27FC236}">
              <a16:creationId xmlns:a16="http://schemas.microsoft.com/office/drawing/2014/main" id="{09D93AC4-4E06-4068-B5D9-78532B71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211" name="srtImg" descr="https://www.explore.ms/images/sort_blank.gif">
          <a:extLst>
            <a:ext uri="{FF2B5EF4-FFF2-40B4-BE49-F238E27FC236}">
              <a16:creationId xmlns:a16="http://schemas.microsoft.com/office/drawing/2014/main" id="{342F6DED-6F0B-479D-A721-D5AD403A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212" name="srtImg" descr="https://www.explore.ms/images/sort_blank.gif">
          <a:extLst>
            <a:ext uri="{FF2B5EF4-FFF2-40B4-BE49-F238E27FC236}">
              <a16:creationId xmlns:a16="http://schemas.microsoft.com/office/drawing/2014/main" id="{E0EC34A6-059A-4A94-8DA8-3EB346C8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213" name="srtImg" descr="https://www.explore.ms/images/sort_blank.gif">
          <a:extLst>
            <a:ext uri="{FF2B5EF4-FFF2-40B4-BE49-F238E27FC236}">
              <a16:creationId xmlns:a16="http://schemas.microsoft.com/office/drawing/2014/main" id="{AF5259DA-F103-4DD6-8FA4-421EDF87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214" name="srtImg" descr="https://www.explore.ms/images/sort_blank.gif">
          <a:extLst>
            <a:ext uri="{FF2B5EF4-FFF2-40B4-BE49-F238E27FC236}">
              <a16:creationId xmlns:a16="http://schemas.microsoft.com/office/drawing/2014/main" id="{3BF56D54-E555-42E8-9E7E-309A8FA4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215" name="srtImg" descr="https://www.explore.ms/images/sort_blank.gif">
          <a:extLst>
            <a:ext uri="{FF2B5EF4-FFF2-40B4-BE49-F238E27FC236}">
              <a16:creationId xmlns:a16="http://schemas.microsoft.com/office/drawing/2014/main" id="{A620C3CE-1716-4834-83D8-968B905A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216" name="srtImg" descr="https://www.explore.ms/images/sort_blank.gif">
          <a:extLst>
            <a:ext uri="{FF2B5EF4-FFF2-40B4-BE49-F238E27FC236}">
              <a16:creationId xmlns:a16="http://schemas.microsoft.com/office/drawing/2014/main" id="{0D2DFFCE-EE13-48AD-86FC-8E7175E3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217" name="srtImg" descr="https://www.explore.ms/images/sort_blank.gif">
          <a:extLst>
            <a:ext uri="{FF2B5EF4-FFF2-40B4-BE49-F238E27FC236}">
              <a16:creationId xmlns:a16="http://schemas.microsoft.com/office/drawing/2014/main" id="{224AF8D3-C10C-4C86-9EC9-B03BFF5B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" name="srtImg" descr="https://www.explore.ms/images/sort_blank.gif">
          <a:extLst>
            <a:ext uri="{FF2B5EF4-FFF2-40B4-BE49-F238E27FC236}">
              <a16:creationId xmlns:a16="http://schemas.microsoft.com/office/drawing/2014/main" id="{6695E31B-A637-4ABF-B12E-10FDA706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19" name="srtImg" descr="https://www.explore.ms/images/sort_blank.gif">
          <a:extLst>
            <a:ext uri="{FF2B5EF4-FFF2-40B4-BE49-F238E27FC236}">
              <a16:creationId xmlns:a16="http://schemas.microsoft.com/office/drawing/2014/main" id="{5BA1CDF2-7242-4483-BF95-046D353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0" name="srtImg" descr="https://www.explore.ms/images/sort_blank.gif">
          <a:extLst>
            <a:ext uri="{FF2B5EF4-FFF2-40B4-BE49-F238E27FC236}">
              <a16:creationId xmlns:a16="http://schemas.microsoft.com/office/drawing/2014/main" id="{6F1DFE85-526F-40D3-B57A-BFBC84BE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1" name="srtImg" descr="https://www.explore.ms/images/sort_blank.gif">
          <a:extLst>
            <a:ext uri="{FF2B5EF4-FFF2-40B4-BE49-F238E27FC236}">
              <a16:creationId xmlns:a16="http://schemas.microsoft.com/office/drawing/2014/main" id="{2E7B2BA5-A20E-4121-9E2E-186C5786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22" name="srtImg" descr="https://www.explore.ms/images/sort_blank.gif">
          <a:extLst>
            <a:ext uri="{FF2B5EF4-FFF2-40B4-BE49-F238E27FC236}">
              <a16:creationId xmlns:a16="http://schemas.microsoft.com/office/drawing/2014/main" id="{17C50023-6954-466F-81AC-FA25A2B5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223" name="srtImg" descr="https://www.explore.ms/images/sort_blank.gif">
          <a:extLst>
            <a:ext uri="{FF2B5EF4-FFF2-40B4-BE49-F238E27FC236}">
              <a16:creationId xmlns:a16="http://schemas.microsoft.com/office/drawing/2014/main" id="{130AD029-B270-4646-8493-9CE7F303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" name="srtImg" descr="https://www.explore.ms/images/sort_blank.gif">
          <a:extLst>
            <a:ext uri="{FF2B5EF4-FFF2-40B4-BE49-F238E27FC236}">
              <a16:creationId xmlns:a16="http://schemas.microsoft.com/office/drawing/2014/main" id="{2CD3B20A-210C-4836-ACA3-4A0F0C14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5" name="srtImg" descr="https://www.explore.ms/images/sort_blank.gif">
          <a:extLst>
            <a:ext uri="{FF2B5EF4-FFF2-40B4-BE49-F238E27FC236}">
              <a16:creationId xmlns:a16="http://schemas.microsoft.com/office/drawing/2014/main" id="{05785063-6DB7-4BC6-A33C-968C44A3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6" name="srtImg" descr="https://www.explore.ms/images/sort_blank.gif">
          <a:extLst>
            <a:ext uri="{FF2B5EF4-FFF2-40B4-BE49-F238E27FC236}">
              <a16:creationId xmlns:a16="http://schemas.microsoft.com/office/drawing/2014/main" id="{FB6C08A2-3152-454C-A4DA-A75AF0F4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7" name="srtImg" descr="https://www.explore.ms/images/sort_blank.gif">
          <a:extLst>
            <a:ext uri="{FF2B5EF4-FFF2-40B4-BE49-F238E27FC236}">
              <a16:creationId xmlns:a16="http://schemas.microsoft.com/office/drawing/2014/main" id="{B41008C5-8805-43FE-9495-28F1678D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28" name="srtImg" descr="https://www.explore.ms/images/sort_blank.gif">
          <a:extLst>
            <a:ext uri="{FF2B5EF4-FFF2-40B4-BE49-F238E27FC236}">
              <a16:creationId xmlns:a16="http://schemas.microsoft.com/office/drawing/2014/main" id="{4931853D-756C-4179-92BE-E13FD2B8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229" name="srtImg" descr="https://www.explore.ms/images/sort_blank.gif">
          <a:extLst>
            <a:ext uri="{FF2B5EF4-FFF2-40B4-BE49-F238E27FC236}">
              <a16:creationId xmlns:a16="http://schemas.microsoft.com/office/drawing/2014/main" id="{600780B2-B276-48CA-8D49-F102F910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30" name="srtImg" descr="https://www.explore.ms/images/sort_blank.gif">
          <a:extLst>
            <a:ext uri="{FF2B5EF4-FFF2-40B4-BE49-F238E27FC236}">
              <a16:creationId xmlns:a16="http://schemas.microsoft.com/office/drawing/2014/main" id="{4E6A0F2A-C13F-4F3B-A915-DFFE8ED0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31" name="srtImg" descr="https://www.explore.ms/images/sort_blank.gif">
          <a:extLst>
            <a:ext uri="{FF2B5EF4-FFF2-40B4-BE49-F238E27FC236}">
              <a16:creationId xmlns:a16="http://schemas.microsoft.com/office/drawing/2014/main" id="{8473F8D6-71BA-40E2-BB71-EE2E9733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32" name="srtImg" descr="https://www.explore.ms/images/sort_blank.gif">
          <a:extLst>
            <a:ext uri="{FF2B5EF4-FFF2-40B4-BE49-F238E27FC236}">
              <a16:creationId xmlns:a16="http://schemas.microsoft.com/office/drawing/2014/main" id="{FB44DC19-ADFF-4145-B11B-6FC079A8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33" name="srtImg" descr="https://www.explore.ms/images/sort_blank.gif">
          <a:extLst>
            <a:ext uri="{FF2B5EF4-FFF2-40B4-BE49-F238E27FC236}">
              <a16:creationId xmlns:a16="http://schemas.microsoft.com/office/drawing/2014/main" id="{6A4EBB77-2C74-41D6-BCE7-C85053B0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34" name="srtImg" descr="https://www.explore.ms/images/sort_blank.gif">
          <a:extLst>
            <a:ext uri="{FF2B5EF4-FFF2-40B4-BE49-F238E27FC236}">
              <a16:creationId xmlns:a16="http://schemas.microsoft.com/office/drawing/2014/main" id="{B470A370-8ED3-484B-9023-F94F8D36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35" name="srtImg" descr="https://www.explore.ms/images/sort_blank.gif">
          <a:extLst>
            <a:ext uri="{FF2B5EF4-FFF2-40B4-BE49-F238E27FC236}">
              <a16:creationId xmlns:a16="http://schemas.microsoft.com/office/drawing/2014/main" id="{C54912D0-3F6D-4679-A256-ED0C7C35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36" name="srtImg" descr="https://www.explore.ms/images/sort_blank.gif">
          <a:extLst>
            <a:ext uri="{FF2B5EF4-FFF2-40B4-BE49-F238E27FC236}">
              <a16:creationId xmlns:a16="http://schemas.microsoft.com/office/drawing/2014/main" id="{9DE616D3-4258-4A2E-A75A-1C6F00FA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37" name="srtImg" descr="https://www.explore.ms/images/sort_blank.gif">
          <a:extLst>
            <a:ext uri="{FF2B5EF4-FFF2-40B4-BE49-F238E27FC236}">
              <a16:creationId xmlns:a16="http://schemas.microsoft.com/office/drawing/2014/main" id="{88998978-35CF-4513-A307-5C3A64B8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238" name="srtImg" descr="https://www.explore.ms/images/sort_blank.gif">
          <a:extLst>
            <a:ext uri="{FF2B5EF4-FFF2-40B4-BE49-F238E27FC236}">
              <a16:creationId xmlns:a16="http://schemas.microsoft.com/office/drawing/2014/main" id="{42BB4BB1-2565-44CF-A06D-2D7B8305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239" name="srtImg" descr="https://www.explore.ms/images/sort_blank.gif">
          <a:extLst>
            <a:ext uri="{FF2B5EF4-FFF2-40B4-BE49-F238E27FC236}">
              <a16:creationId xmlns:a16="http://schemas.microsoft.com/office/drawing/2014/main" id="{351A7539-9F66-49CA-866C-239E0883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240" name="srtImg" descr="https://www.explore.ms/images/sort_blank.gif">
          <a:extLst>
            <a:ext uri="{FF2B5EF4-FFF2-40B4-BE49-F238E27FC236}">
              <a16:creationId xmlns:a16="http://schemas.microsoft.com/office/drawing/2014/main" id="{B25CAE86-3981-4180-B867-9197F665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241" name="srtImg" descr="https://www.explore.ms/images/sort_blank.gif">
          <a:extLst>
            <a:ext uri="{FF2B5EF4-FFF2-40B4-BE49-F238E27FC236}">
              <a16:creationId xmlns:a16="http://schemas.microsoft.com/office/drawing/2014/main" id="{B14787C7-C59A-4EB1-85D3-89EECB99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242" name="srtImg" descr="https://www.explore.ms/images/sort_blank.gif">
          <a:extLst>
            <a:ext uri="{FF2B5EF4-FFF2-40B4-BE49-F238E27FC236}">
              <a16:creationId xmlns:a16="http://schemas.microsoft.com/office/drawing/2014/main" id="{5881041A-2E78-44E0-9BF0-8A57C482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243" name="srtImg" descr="https://www.explore.ms/images/sort_blank.gif">
          <a:extLst>
            <a:ext uri="{FF2B5EF4-FFF2-40B4-BE49-F238E27FC236}">
              <a16:creationId xmlns:a16="http://schemas.microsoft.com/office/drawing/2014/main" id="{DFB545CE-0290-4782-95A3-8ABA4E61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9525" cy="9525"/>
    <xdr:pic>
      <xdr:nvPicPr>
        <xdr:cNvPr id="244" name="srtImg" descr="https://www.explore.ms/images/sort_blank.gif">
          <a:extLst>
            <a:ext uri="{FF2B5EF4-FFF2-40B4-BE49-F238E27FC236}">
              <a16:creationId xmlns:a16="http://schemas.microsoft.com/office/drawing/2014/main" id="{BC3CD548-A80C-4D8A-A8EB-47085E2D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9525" cy="9525"/>
    <xdr:pic>
      <xdr:nvPicPr>
        <xdr:cNvPr id="245" name="srtImg" descr="https://www.explore.ms/images/sort_blank.gif">
          <a:extLst>
            <a:ext uri="{FF2B5EF4-FFF2-40B4-BE49-F238E27FC236}">
              <a16:creationId xmlns:a16="http://schemas.microsoft.com/office/drawing/2014/main" id="{B33CC2E7-3028-4C7E-8F81-B0256ABD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9525" cy="9525"/>
    <xdr:pic>
      <xdr:nvPicPr>
        <xdr:cNvPr id="246" name="srtImg" descr="https://www.explore.ms/images/sort_blank.gif">
          <a:extLst>
            <a:ext uri="{FF2B5EF4-FFF2-40B4-BE49-F238E27FC236}">
              <a16:creationId xmlns:a16="http://schemas.microsoft.com/office/drawing/2014/main" id="{97BA6722-EB32-4F66-907E-5ED8BB8C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9525" cy="9525"/>
    <xdr:pic>
      <xdr:nvPicPr>
        <xdr:cNvPr id="247" name="srtImg" descr="https://www.explore.ms/images/sort_blank.gif">
          <a:extLst>
            <a:ext uri="{FF2B5EF4-FFF2-40B4-BE49-F238E27FC236}">
              <a16:creationId xmlns:a16="http://schemas.microsoft.com/office/drawing/2014/main" id="{4029E458-D13F-4784-8F6C-F791FE3B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48" name="srtImg" descr="https://www.explore.ms/images/sort_blank.gif">
          <a:extLst>
            <a:ext uri="{FF2B5EF4-FFF2-40B4-BE49-F238E27FC236}">
              <a16:creationId xmlns:a16="http://schemas.microsoft.com/office/drawing/2014/main" id="{29AF15BA-069E-4672-8252-5A1EDBEA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49" name="srtImg" descr="https://www.explore.ms/images/sort_blank.gif">
          <a:extLst>
            <a:ext uri="{FF2B5EF4-FFF2-40B4-BE49-F238E27FC236}">
              <a16:creationId xmlns:a16="http://schemas.microsoft.com/office/drawing/2014/main" id="{2050BB69-2871-4CAF-8E41-C2D82C84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0" name="srtImg" descr="https://www.explore.ms/images/sort_blank.gif">
          <a:extLst>
            <a:ext uri="{FF2B5EF4-FFF2-40B4-BE49-F238E27FC236}">
              <a16:creationId xmlns:a16="http://schemas.microsoft.com/office/drawing/2014/main" id="{13C01521-EFF3-4CA4-BB59-F320F357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1" name="srtImg" descr="https://www.explore.ms/images/sort_blank.gif">
          <a:extLst>
            <a:ext uri="{FF2B5EF4-FFF2-40B4-BE49-F238E27FC236}">
              <a16:creationId xmlns:a16="http://schemas.microsoft.com/office/drawing/2014/main" id="{5D8750C3-ECFB-47CD-8671-7E4E54C6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52" name="srtImg" descr="https://www.explore.ms/images/sort_blank.gif">
          <a:extLst>
            <a:ext uri="{FF2B5EF4-FFF2-40B4-BE49-F238E27FC236}">
              <a16:creationId xmlns:a16="http://schemas.microsoft.com/office/drawing/2014/main" id="{6FAC7225-D886-4559-9BD1-9D6D1429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53" name="srtImg" descr="https://www.explore.ms/images/sort_blank.gif">
          <a:extLst>
            <a:ext uri="{FF2B5EF4-FFF2-40B4-BE49-F238E27FC236}">
              <a16:creationId xmlns:a16="http://schemas.microsoft.com/office/drawing/2014/main" id="{ED044D5E-132F-48E5-B659-C9C315FD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54" name="srtImg" descr="https://www.explore.ms/images/sort_blank.gif">
          <a:extLst>
            <a:ext uri="{FF2B5EF4-FFF2-40B4-BE49-F238E27FC236}">
              <a16:creationId xmlns:a16="http://schemas.microsoft.com/office/drawing/2014/main" id="{FB3C9389-0A7F-4344-BE80-29772CD5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5" name="srtImg" descr="https://www.explore.ms/images/sort_blank.gif">
          <a:extLst>
            <a:ext uri="{FF2B5EF4-FFF2-40B4-BE49-F238E27FC236}">
              <a16:creationId xmlns:a16="http://schemas.microsoft.com/office/drawing/2014/main" id="{E9CA0B8A-6A37-46DB-A100-7BE337DD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6" name="srtImg" descr="https://www.explore.ms/images/sort_blank.gif">
          <a:extLst>
            <a:ext uri="{FF2B5EF4-FFF2-40B4-BE49-F238E27FC236}">
              <a16:creationId xmlns:a16="http://schemas.microsoft.com/office/drawing/2014/main" id="{31935F19-2DAB-4A7C-BEC3-BD290D4C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57" name="srtImg" descr="https://www.explore.ms/images/sort_blank.gif">
          <a:extLst>
            <a:ext uri="{FF2B5EF4-FFF2-40B4-BE49-F238E27FC236}">
              <a16:creationId xmlns:a16="http://schemas.microsoft.com/office/drawing/2014/main" id="{B767B364-6EF5-4B05-91C7-04D5A3DD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58" name="srtImg" descr="https://www.explore.ms/images/sort_blank.gif">
          <a:extLst>
            <a:ext uri="{FF2B5EF4-FFF2-40B4-BE49-F238E27FC236}">
              <a16:creationId xmlns:a16="http://schemas.microsoft.com/office/drawing/2014/main" id="{5A07721D-D6B0-4169-A2BD-6F0B0116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59" name="srtImg" descr="https://www.explore.ms/images/sort_blank.gif">
          <a:extLst>
            <a:ext uri="{FF2B5EF4-FFF2-40B4-BE49-F238E27FC236}">
              <a16:creationId xmlns:a16="http://schemas.microsoft.com/office/drawing/2014/main" id="{8E19CD86-094B-4C78-972E-0A54A327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260" name="srtImg" descr="https://www.explore.ms/images/sort_blank.gif">
          <a:extLst>
            <a:ext uri="{FF2B5EF4-FFF2-40B4-BE49-F238E27FC236}">
              <a16:creationId xmlns:a16="http://schemas.microsoft.com/office/drawing/2014/main" id="{8A48103B-0C53-4328-974F-B9FC9DF0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261" name="srtImg" descr="https://www.explore.ms/images/sort_blank.gif">
          <a:extLst>
            <a:ext uri="{FF2B5EF4-FFF2-40B4-BE49-F238E27FC236}">
              <a16:creationId xmlns:a16="http://schemas.microsoft.com/office/drawing/2014/main" id="{B861FE7D-F972-41EB-AB37-9FDF4966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262" name="srtImg" descr="https://www.explore.ms/images/sort_blank.gif">
          <a:extLst>
            <a:ext uri="{FF2B5EF4-FFF2-40B4-BE49-F238E27FC236}">
              <a16:creationId xmlns:a16="http://schemas.microsoft.com/office/drawing/2014/main" id="{D50E0176-5A3D-4FD2-B710-30296284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263" name="srtImg" descr="https://www.explore.ms/images/sort_blank.gif">
          <a:extLst>
            <a:ext uri="{FF2B5EF4-FFF2-40B4-BE49-F238E27FC236}">
              <a16:creationId xmlns:a16="http://schemas.microsoft.com/office/drawing/2014/main" id="{4651A2C8-3C54-4789-A71B-13DC6CDA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264" name="srtImg" descr="https://www.explore.ms/images/sort_blank.gif">
          <a:extLst>
            <a:ext uri="{FF2B5EF4-FFF2-40B4-BE49-F238E27FC236}">
              <a16:creationId xmlns:a16="http://schemas.microsoft.com/office/drawing/2014/main" id="{61EEBF70-5C64-45B4-A9FE-2A50424E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1</xdr:row>
      <xdr:rowOff>0</xdr:rowOff>
    </xdr:from>
    <xdr:ext cx="9525" cy="9525"/>
    <xdr:pic>
      <xdr:nvPicPr>
        <xdr:cNvPr id="265" name="srtImg" descr="https://www.explore.ms/images/sort_blank.gif">
          <a:extLst>
            <a:ext uri="{FF2B5EF4-FFF2-40B4-BE49-F238E27FC236}">
              <a16:creationId xmlns:a16="http://schemas.microsoft.com/office/drawing/2014/main" id="{35FFA022-7915-4D75-B44A-BEACE262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66" name="srtImg" descr="https://www.explore.ms/images/sort_blank.gif">
          <a:extLst>
            <a:ext uri="{FF2B5EF4-FFF2-40B4-BE49-F238E27FC236}">
              <a16:creationId xmlns:a16="http://schemas.microsoft.com/office/drawing/2014/main" id="{0E23C065-54DE-4B2F-A92D-91500F1D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67" name="srtImg" descr="https://www.explore.ms/images/sort_blank.gif">
          <a:extLst>
            <a:ext uri="{FF2B5EF4-FFF2-40B4-BE49-F238E27FC236}">
              <a16:creationId xmlns:a16="http://schemas.microsoft.com/office/drawing/2014/main" id="{9FD56E17-6BDF-4C36-848A-4E970252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68" name="srtImg" descr="https://www.explore.ms/images/sort_blank.gif">
          <a:extLst>
            <a:ext uri="{FF2B5EF4-FFF2-40B4-BE49-F238E27FC236}">
              <a16:creationId xmlns:a16="http://schemas.microsoft.com/office/drawing/2014/main" id="{2D64C076-42B9-45CE-BE1E-FA733E93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69" name="srtImg" descr="https://www.explore.ms/images/sort_blank.gif">
          <a:extLst>
            <a:ext uri="{FF2B5EF4-FFF2-40B4-BE49-F238E27FC236}">
              <a16:creationId xmlns:a16="http://schemas.microsoft.com/office/drawing/2014/main" id="{5CEF43D9-070D-42EF-A720-A673CA6F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70" name="srtImg" descr="https://www.explore.ms/images/sort_blank.gif">
          <a:extLst>
            <a:ext uri="{FF2B5EF4-FFF2-40B4-BE49-F238E27FC236}">
              <a16:creationId xmlns:a16="http://schemas.microsoft.com/office/drawing/2014/main" id="{6022EFBA-24DD-45AD-ABEF-B8B8C98F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71" name="srtImg" descr="https://www.explore.ms/images/sort_blank.gif">
          <a:extLst>
            <a:ext uri="{FF2B5EF4-FFF2-40B4-BE49-F238E27FC236}">
              <a16:creationId xmlns:a16="http://schemas.microsoft.com/office/drawing/2014/main" id="{59ADCAC5-0B49-4013-B34C-0635423F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72" name="srtImg" descr="https://www.explore.ms/images/sort_blank.gif">
          <a:extLst>
            <a:ext uri="{FF2B5EF4-FFF2-40B4-BE49-F238E27FC236}">
              <a16:creationId xmlns:a16="http://schemas.microsoft.com/office/drawing/2014/main" id="{59A9E0B5-728B-45FC-B5E5-85A18669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73" name="srtImg" descr="https://www.explore.ms/images/sort_blank.gif">
          <a:extLst>
            <a:ext uri="{FF2B5EF4-FFF2-40B4-BE49-F238E27FC236}">
              <a16:creationId xmlns:a16="http://schemas.microsoft.com/office/drawing/2014/main" id="{A2F39317-21CA-4095-83F9-5F082ABE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74" name="srtImg" descr="https://www.explore.ms/images/sort_blank.gif">
          <a:extLst>
            <a:ext uri="{FF2B5EF4-FFF2-40B4-BE49-F238E27FC236}">
              <a16:creationId xmlns:a16="http://schemas.microsoft.com/office/drawing/2014/main" id="{B64B016E-C71A-46C9-8A3A-6FAFD341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275" name="srtImg" descr="https://www.explore.ms/images/sort_blank.gif">
          <a:extLst>
            <a:ext uri="{FF2B5EF4-FFF2-40B4-BE49-F238E27FC236}">
              <a16:creationId xmlns:a16="http://schemas.microsoft.com/office/drawing/2014/main" id="{298749B7-A187-42F2-AAFE-6D5B87A0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276" name="srtImg" descr="https://www.explore.ms/images/sort_blank.gif">
          <a:extLst>
            <a:ext uri="{FF2B5EF4-FFF2-40B4-BE49-F238E27FC236}">
              <a16:creationId xmlns:a16="http://schemas.microsoft.com/office/drawing/2014/main" id="{5BEDF3EC-28C8-4EA7-9399-4EC3ADD7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77" name="srtImg" descr="https://www.explore.ms/images/sort_blank.gif">
          <a:extLst>
            <a:ext uri="{FF2B5EF4-FFF2-40B4-BE49-F238E27FC236}">
              <a16:creationId xmlns:a16="http://schemas.microsoft.com/office/drawing/2014/main" id="{90545A05-1AA8-42AD-A151-7D2A16A8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78" name="srtImg" descr="https://www.explore.ms/images/sort_blank.gif">
          <a:extLst>
            <a:ext uri="{FF2B5EF4-FFF2-40B4-BE49-F238E27FC236}">
              <a16:creationId xmlns:a16="http://schemas.microsoft.com/office/drawing/2014/main" id="{27A944DB-73C3-4D64-837D-806F9EC4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79" name="srtImg" descr="https://www.explore.ms/images/sort_blank.gif">
          <a:extLst>
            <a:ext uri="{FF2B5EF4-FFF2-40B4-BE49-F238E27FC236}">
              <a16:creationId xmlns:a16="http://schemas.microsoft.com/office/drawing/2014/main" id="{0B8A5B5B-C82A-4B9E-8F64-71E12697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0" name="srtImg" descr="https://www.explore.ms/images/sort_blank.gif">
          <a:extLst>
            <a:ext uri="{FF2B5EF4-FFF2-40B4-BE49-F238E27FC236}">
              <a16:creationId xmlns:a16="http://schemas.microsoft.com/office/drawing/2014/main" id="{43901E9B-C63E-4458-BD0F-C131B973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1" name="srtImg" descr="https://www.explore.ms/images/sort_blank.gif">
          <a:extLst>
            <a:ext uri="{FF2B5EF4-FFF2-40B4-BE49-F238E27FC236}">
              <a16:creationId xmlns:a16="http://schemas.microsoft.com/office/drawing/2014/main" id="{BD55982D-C84B-4B4B-BC88-B46002CD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2" name="srtImg" descr="https://www.explore.ms/images/sort_blank.gif">
          <a:extLst>
            <a:ext uri="{FF2B5EF4-FFF2-40B4-BE49-F238E27FC236}">
              <a16:creationId xmlns:a16="http://schemas.microsoft.com/office/drawing/2014/main" id="{A609C6F4-5E9B-463E-8AB9-23F0E1B5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3" name="srtImg" descr="https://www.explore.ms/images/sort_blank.gif">
          <a:extLst>
            <a:ext uri="{FF2B5EF4-FFF2-40B4-BE49-F238E27FC236}">
              <a16:creationId xmlns:a16="http://schemas.microsoft.com/office/drawing/2014/main" id="{16620A98-3098-4634-BA7C-A7B891D7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4" name="srtImg" descr="https://www.explore.ms/images/sort_blank.gif">
          <a:extLst>
            <a:ext uri="{FF2B5EF4-FFF2-40B4-BE49-F238E27FC236}">
              <a16:creationId xmlns:a16="http://schemas.microsoft.com/office/drawing/2014/main" id="{3CEEC144-441A-42D4-A437-D6F961E0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285" name="srtImg" descr="https://www.explore.ms/images/sort_blank.gif">
          <a:extLst>
            <a:ext uri="{FF2B5EF4-FFF2-40B4-BE49-F238E27FC236}">
              <a16:creationId xmlns:a16="http://schemas.microsoft.com/office/drawing/2014/main" id="{01FFFE93-7DFF-4047-B16D-271E42C7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286" name="srtImg" descr="https://www.explore.ms/images/sort_blank.gif">
          <a:extLst>
            <a:ext uri="{FF2B5EF4-FFF2-40B4-BE49-F238E27FC236}">
              <a16:creationId xmlns:a16="http://schemas.microsoft.com/office/drawing/2014/main" id="{CB0A6E90-1212-4B5B-84DF-E64C973E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287" name="srtImg" descr="https://www.explore.ms/images/sort_blank.gif">
          <a:extLst>
            <a:ext uri="{FF2B5EF4-FFF2-40B4-BE49-F238E27FC236}">
              <a16:creationId xmlns:a16="http://schemas.microsoft.com/office/drawing/2014/main" id="{1E41910F-9ECB-4649-B0D9-1FC5536D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88" name="srtImg" descr="https://www.explore.ms/images/sort_blank.gif">
          <a:extLst>
            <a:ext uri="{FF2B5EF4-FFF2-40B4-BE49-F238E27FC236}">
              <a16:creationId xmlns:a16="http://schemas.microsoft.com/office/drawing/2014/main" id="{C70A87A7-F26D-4EA1-B1CF-E217A2E7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89" name="srtImg" descr="https://www.explore.ms/images/sort_blank.gif">
          <a:extLst>
            <a:ext uri="{FF2B5EF4-FFF2-40B4-BE49-F238E27FC236}">
              <a16:creationId xmlns:a16="http://schemas.microsoft.com/office/drawing/2014/main" id="{FA1518DF-9593-43CC-A70F-B4B52702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90" name="srtImg" descr="https://www.explore.ms/images/sort_blank.gif">
          <a:extLst>
            <a:ext uri="{FF2B5EF4-FFF2-40B4-BE49-F238E27FC236}">
              <a16:creationId xmlns:a16="http://schemas.microsoft.com/office/drawing/2014/main" id="{33C01F93-D4B9-42C1-8FD2-A3E8F0F4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91" name="srtImg" descr="https://www.explore.ms/images/sort_blank.gif">
          <a:extLst>
            <a:ext uri="{FF2B5EF4-FFF2-40B4-BE49-F238E27FC236}">
              <a16:creationId xmlns:a16="http://schemas.microsoft.com/office/drawing/2014/main" id="{CF4EE1A6-9958-4652-A5BB-573F5BF6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292" name="srtImg" descr="https://www.explore.ms/images/sort_blank.gif">
          <a:extLst>
            <a:ext uri="{FF2B5EF4-FFF2-40B4-BE49-F238E27FC236}">
              <a16:creationId xmlns:a16="http://schemas.microsoft.com/office/drawing/2014/main" id="{CDE0B36A-D393-4F36-B2D2-4CAF5A4C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293" name="srtImg" descr="https://www.explore.ms/images/sort_blank.gif">
          <a:extLst>
            <a:ext uri="{FF2B5EF4-FFF2-40B4-BE49-F238E27FC236}">
              <a16:creationId xmlns:a16="http://schemas.microsoft.com/office/drawing/2014/main" id="{7D80D7CD-8189-4DB0-AD7B-F9A2E8D3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294" name="srtImg" descr="https://www.explore.ms/images/sort_blank.gif">
          <a:extLst>
            <a:ext uri="{FF2B5EF4-FFF2-40B4-BE49-F238E27FC236}">
              <a16:creationId xmlns:a16="http://schemas.microsoft.com/office/drawing/2014/main" id="{9EFB4831-5CE6-4F2A-80A8-B48FE898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295" name="srtImg" descr="https://www.explore.ms/images/sort_blank.gif">
          <a:extLst>
            <a:ext uri="{FF2B5EF4-FFF2-40B4-BE49-F238E27FC236}">
              <a16:creationId xmlns:a16="http://schemas.microsoft.com/office/drawing/2014/main" id="{B70BF9C1-45FA-4071-8CB6-9346D0B4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96" name="srtImg" descr="https://www.explore.ms/images/sort_blank.gif">
          <a:extLst>
            <a:ext uri="{FF2B5EF4-FFF2-40B4-BE49-F238E27FC236}">
              <a16:creationId xmlns:a16="http://schemas.microsoft.com/office/drawing/2014/main" id="{CC978D4B-46C1-4770-AD01-F7CB12F2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297" name="srtImg" descr="https://www.explore.ms/images/sort_blank.gif">
          <a:extLst>
            <a:ext uri="{FF2B5EF4-FFF2-40B4-BE49-F238E27FC236}">
              <a16:creationId xmlns:a16="http://schemas.microsoft.com/office/drawing/2014/main" id="{3211C53F-65E1-4075-9ECC-EF2029AA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298" name="srtImg" descr="https://www.explore.ms/images/sort_blank.gif">
          <a:extLst>
            <a:ext uri="{FF2B5EF4-FFF2-40B4-BE49-F238E27FC236}">
              <a16:creationId xmlns:a16="http://schemas.microsoft.com/office/drawing/2014/main" id="{18987348-CB82-47CA-AA62-85DFABCF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299" name="srtImg" descr="https://www.explore.ms/images/sort_blank.gif">
          <a:extLst>
            <a:ext uri="{FF2B5EF4-FFF2-40B4-BE49-F238E27FC236}">
              <a16:creationId xmlns:a16="http://schemas.microsoft.com/office/drawing/2014/main" id="{92233F8F-7713-42D9-BF95-10654A9F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300" name="srtImg" descr="https://www.explore.ms/images/sort_blank.gif">
          <a:extLst>
            <a:ext uri="{FF2B5EF4-FFF2-40B4-BE49-F238E27FC236}">
              <a16:creationId xmlns:a16="http://schemas.microsoft.com/office/drawing/2014/main" id="{679F7CC1-68F3-44CF-B723-D436198C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301" name="srtImg" descr="https://www.explore.ms/images/sort_blank.gif">
          <a:extLst>
            <a:ext uri="{FF2B5EF4-FFF2-40B4-BE49-F238E27FC236}">
              <a16:creationId xmlns:a16="http://schemas.microsoft.com/office/drawing/2014/main" id="{D76718FD-C056-48C2-B411-9E4F118D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302" name="srtImg" descr="https://www.explore.ms/images/sort_blank.gif">
          <a:extLst>
            <a:ext uri="{FF2B5EF4-FFF2-40B4-BE49-F238E27FC236}">
              <a16:creationId xmlns:a16="http://schemas.microsoft.com/office/drawing/2014/main" id="{0E46DC99-DD08-406C-8977-DFB63403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303" name="srtImg" descr="https://www.explore.ms/images/sort_blank.gif">
          <a:extLst>
            <a:ext uri="{FF2B5EF4-FFF2-40B4-BE49-F238E27FC236}">
              <a16:creationId xmlns:a16="http://schemas.microsoft.com/office/drawing/2014/main" id="{45E42A9C-207D-407B-AF44-40FFED58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48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04" name="srtImg" descr="https://www.explore.ms/images/sort_blank.gif">
          <a:extLst>
            <a:ext uri="{FF2B5EF4-FFF2-40B4-BE49-F238E27FC236}">
              <a16:creationId xmlns:a16="http://schemas.microsoft.com/office/drawing/2014/main" id="{FD2D928A-7D18-400A-90D6-4A1D5A7E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05" name="srtImg" descr="https://www.explore.ms/images/sort_blank.gif">
          <a:extLst>
            <a:ext uri="{FF2B5EF4-FFF2-40B4-BE49-F238E27FC236}">
              <a16:creationId xmlns:a16="http://schemas.microsoft.com/office/drawing/2014/main" id="{B872F983-0114-41A3-8310-92F88EC7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06" name="srtImg" descr="https://www.explore.ms/images/sort_blank.gif">
          <a:extLst>
            <a:ext uri="{FF2B5EF4-FFF2-40B4-BE49-F238E27FC236}">
              <a16:creationId xmlns:a16="http://schemas.microsoft.com/office/drawing/2014/main" id="{9DE87394-157B-4B7E-811C-BF9E30A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07" name="srtImg" descr="https://www.explore.ms/images/sort_blank.gif">
          <a:extLst>
            <a:ext uri="{FF2B5EF4-FFF2-40B4-BE49-F238E27FC236}">
              <a16:creationId xmlns:a16="http://schemas.microsoft.com/office/drawing/2014/main" id="{0A880315-6AB5-4E72-A078-F0F79DEB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08" name="srtImg" descr="https://www.explore.ms/images/sort_blank.gif">
          <a:extLst>
            <a:ext uri="{FF2B5EF4-FFF2-40B4-BE49-F238E27FC236}">
              <a16:creationId xmlns:a16="http://schemas.microsoft.com/office/drawing/2014/main" id="{44CF1AA6-D7BC-433B-B0E5-703636F1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09" name="srtImg" descr="https://www.explore.ms/images/sort_blank.gif">
          <a:extLst>
            <a:ext uri="{FF2B5EF4-FFF2-40B4-BE49-F238E27FC236}">
              <a16:creationId xmlns:a16="http://schemas.microsoft.com/office/drawing/2014/main" id="{00583EA3-C274-4B41-BAB9-9F5364FE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10" name="srtImg" descr="https://www.explore.ms/images/sort_blank.gif">
          <a:extLst>
            <a:ext uri="{FF2B5EF4-FFF2-40B4-BE49-F238E27FC236}">
              <a16:creationId xmlns:a16="http://schemas.microsoft.com/office/drawing/2014/main" id="{DBA3CB95-DBB6-4812-AD63-ACE08728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11" name="srtImg" descr="https://www.explore.ms/images/sort_blank.gif">
          <a:extLst>
            <a:ext uri="{FF2B5EF4-FFF2-40B4-BE49-F238E27FC236}">
              <a16:creationId xmlns:a16="http://schemas.microsoft.com/office/drawing/2014/main" id="{AFE85BE4-A9E8-4E27-AFF9-E3567FF8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12" name="srtImg" descr="https://www.explore.ms/images/sort_blank.gif">
          <a:extLst>
            <a:ext uri="{FF2B5EF4-FFF2-40B4-BE49-F238E27FC236}">
              <a16:creationId xmlns:a16="http://schemas.microsoft.com/office/drawing/2014/main" id="{EC25FA27-CFD1-48C2-9242-A75832BC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13" name="srtImg" descr="https://www.explore.ms/images/sort_blank.gif">
          <a:extLst>
            <a:ext uri="{FF2B5EF4-FFF2-40B4-BE49-F238E27FC236}">
              <a16:creationId xmlns:a16="http://schemas.microsoft.com/office/drawing/2014/main" id="{6F193810-EF40-4D7E-81BF-EED1966B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14" name="srtImg" descr="https://www.explore.ms/images/sort_blank.gif">
          <a:extLst>
            <a:ext uri="{FF2B5EF4-FFF2-40B4-BE49-F238E27FC236}">
              <a16:creationId xmlns:a16="http://schemas.microsoft.com/office/drawing/2014/main" id="{18A8F96A-2853-491F-8B7E-262DD4D9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15" name="srtImg" descr="https://www.explore.ms/images/sort_blank.gif">
          <a:extLst>
            <a:ext uri="{FF2B5EF4-FFF2-40B4-BE49-F238E27FC236}">
              <a16:creationId xmlns:a16="http://schemas.microsoft.com/office/drawing/2014/main" id="{0F792141-38A3-4E91-B6D4-1B7E6079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316" name="srtImg" descr="https://www.explore.ms/images/sort_blank.gif">
          <a:extLst>
            <a:ext uri="{FF2B5EF4-FFF2-40B4-BE49-F238E27FC236}">
              <a16:creationId xmlns:a16="http://schemas.microsoft.com/office/drawing/2014/main" id="{2FFEF4EA-D4F6-46F1-B5F4-5115797F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317" name="srtImg" descr="https://www.explore.ms/images/sort_blank.gif">
          <a:extLst>
            <a:ext uri="{FF2B5EF4-FFF2-40B4-BE49-F238E27FC236}">
              <a16:creationId xmlns:a16="http://schemas.microsoft.com/office/drawing/2014/main" id="{C1CF552A-96B1-4EE1-B4F0-7928FFB8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318" name="srtImg" descr="https://www.explore.ms/images/sort_blank.gif">
          <a:extLst>
            <a:ext uri="{FF2B5EF4-FFF2-40B4-BE49-F238E27FC236}">
              <a16:creationId xmlns:a16="http://schemas.microsoft.com/office/drawing/2014/main" id="{CF7112F5-3763-40F9-BC4A-5492A8B1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319" name="srtImg" descr="https://www.explore.ms/images/sort_blank.gif">
          <a:extLst>
            <a:ext uri="{FF2B5EF4-FFF2-40B4-BE49-F238E27FC236}">
              <a16:creationId xmlns:a16="http://schemas.microsoft.com/office/drawing/2014/main" id="{5F0F06AB-76E2-4D85-A3EE-7080F6B4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45</xdr:row>
      <xdr:rowOff>0</xdr:rowOff>
    </xdr:from>
    <xdr:ext cx="9525" cy="9525"/>
    <xdr:pic>
      <xdr:nvPicPr>
        <xdr:cNvPr id="320" name="srtImg" descr="https://www.explore.ms/images/sort_blank.gif">
          <a:extLst>
            <a:ext uri="{FF2B5EF4-FFF2-40B4-BE49-F238E27FC236}">
              <a16:creationId xmlns:a16="http://schemas.microsoft.com/office/drawing/2014/main" id="{E43A2C25-A471-4C62-9066-0CA93A9D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21" name="srtImg" descr="https://www.explore.ms/images/sort_blank.gif">
          <a:extLst>
            <a:ext uri="{FF2B5EF4-FFF2-40B4-BE49-F238E27FC236}">
              <a16:creationId xmlns:a16="http://schemas.microsoft.com/office/drawing/2014/main" id="{3C64BCA7-2A54-43EE-AD59-F169320E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22" name="srtImg" descr="https://www.explore.ms/images/sort_blank.gif">
          <a:extLst>
            <a:ext uri="{FF2B5EF4-FFF2-40B4-BE49-F238E27FC236}">
              <a16:creationId xmlns:a16="http://schemas.microsoft.com/office/drawing/2014/main" id="{9A7CE15B-383A-4C51-8E23-1C2E9076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23" name="srtImg" descr="https://www.explore.ms/images/sort_blank.gif">
          <a:extLst>
            <a:ext uri="{FF2B5EF4-FFF2-40B4-BE49-F238E27FC236}">
              <a16:creationId xmlns:a16="http://schemas.microsoft.com/office/drawing/2014/main" id="{ADE73C4B-1FB0-4E40-888A-BA5610AD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42</xdr:row>
      <xdr:rowOff>0</xdr:rowOff>
    </xdr:from>
    <xdr:ext cx="9525" cy="9525"/>
    <xdr:pic>
      <xdr:nvPicPr>
        <xdr:cNvPr id="324" name="srtImg" descr="https://www.explore.ms/images/sort_blank.gif">
          <a:extLst>
            <a:ext uri="{FF2B5EF4-FFF2-40B4-BE49-F238E27FC236}">
              <a16:creationId xmlns:a16="http://schemas.microsoft.com/office/drawing/2014/main" id="{380B89CD-C93F-467A-A229-D66281DE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324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42</xdr:row>
      <xdr:rowOff>0</xdr:rowOff>
    </xdr:from>
    <xdr:ext cx="9525" cy="9525"/>
    <xdr:pic>
      <xdr:nvPicPr>
        <xdr:cNvPr id="325" name="srtImg" descr="https://www.explore.ms/images/sort_blank.gif">
          <a:extLst>
            <a:ext uri="{FF2B5EF4-FFF2-40B4-BE49-F238E27FC236}">
              <a16:creationId xmlns:a16="http://schemas.microsoft.com/office/drawing/2014/main" id="{B2B04EE8-D990-4C6F-9C31-12254451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324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42</xdr:row>
      <xdr:rowOff>0</xdr:rowOff>
    </xdr:from>
    <xdr:ext cx="9525" cy="9525"/>
    <xdr:pic>
      <xdr:nvPicPr>
        <xdr:cNvPr id="326" name="srtImg" descr="https://www.explore.ms/images/sort_blank.gif">
          <a:extLst>
            <a:ext uri="{FF2B5EF4-FFF2-40B4-BE49-F238E27FC236}">
              <a16:creationId xmlns:a16="http://schemas.microsoft.com/office/drawing/2014/main" id="{C6FAEAC3-871F-4221-BF3D-8C740C74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324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42</xdr:row>
      <xdr:rowOff>0</xdr:rowOff>
    </xdr:from>
    <xdr:ext cx="9525" cy="9525"/>
    <xdr:pic>
      <xdr:nvPicPr>
        <xdr:cNvPr id="327" name="srtImg" descr="https://www.explore.ms/images/sort_blank.gif">
          <a:extLst>
            <a:ext uri="{FF2B5EF4-FFF2-40B4-BE49-F238E27FC236}">
              <a16:creationId xmlns:a16="http://schemas.microsoft.com/office/drawing/2014/main" id="{A0C803F1-C5BB-431A-9A5F-E03ED0DE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324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28" name="srtImg" descr="https://www.explore.ms/images/sort_blank.gif">
          <a:extLst>
            <a:ext uri="{FF2B5EF4-FFF2-40B4-BE49-F238E27FC236}">
              <a16:creationId xmlns:a16="http://schemas.microsoft.com/office/drawing/2014/main" id="{B3992AB7-4C33-4F74-A7C4-873D676D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29" name="srtImg" descr="https://www.explore.ms/images/sort_blank.gif">
          <a:extLst>
            <a:ext uri="{FF2B5EF4-FFF2-40B4-BE49-F238E27FC236}">
              <a16:creationId xmlns:a16="http://schemas.microsoft.com/office/drawing/2014/main" id="{9E470862-9067-473A-8080-1B45B253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30" name="srtImg" descr="https://www.explore.ms/images/sort_blank.gif">
          <a:extLst>
            <a:ext uri="{FF2B5EF4-FFF2-40B4-BE49-F238E27FC236}">
              <a16:creationId xmlns:a16="http://schemas.microsoft.com/office/drawing/2014/main" id="{19A8D97E-D3A5-47AE-A7F6-50D726BE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31" name="srtImg" descr="https://www.explore.ms/images/sort_blank.gif">
          <a:extLst>
            <a:ext uri="{FF2B5EF4-FFF2-40B4-BE49-F238E27FC236}">
              <a16:creationId xmlns:a16="http://schemas.microsoft.com/office/drawing/2014/main" id="{A717D87B-B0A4-4B02-927F-E8C02E09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332" name="srtImg" descr="https://www.explore.ms/images/sort_blank.gif">
          <a:extLst>
            <a:ext uri="{FF2B5EF4-FFF2-40B4-BE49-F238E27FC236}">
              <a16:creationId xmlns:a16="http://schemas.microsoft.com/office/drawing/2014/main" id="{C52060A6-D029-4A52-9537-6F88E025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83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333" name="srtImg" descr="https://www.explore.ms/images/sort_blank.gif">
          <a:extLst>
            <a:ext uri="{FF2B5EF4-FFF2-40B4-BE49-F238E27FC236}">
              <a16:creationId xmlns:a16="http://schemas.microsoft.com/office/drawing/2014/main" id="{A44EA2AC-6AE0-4BD9-AD4F-02396899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83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334" name="srtImg" descr="https://www.explore.ms/images/sort_blank.gif">
          <a:extLst>
            <a:ext uri="{FF2B5EF4-FFF2-40B4-BE49-F238E27FC236}">
              <a16:creationId xmlns:a16="http://schemas.microsoft.com/office/drawing/2014/main" id="{D05A9B29-7C1F-4318-99A6-C3C47714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83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335" name="srtImg" descr="https://www.explore.ms/images/sort_blank.gif">
          <a:extLst>
            <a:ext uri="{FF2B5EF4-FFF2-40B4-BE49-F238E27FC236}">
              <a16:creationId xmlns:a16="http://schemas.microsoft.com/office/drawing/2014/main" id="{221C22E9-DD9B-40EC-8B25-FC5A1344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83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36" name="srtImg" descr="https://www.explore.ms/images/sort_blank.gif">
          <a:extLst>
            <a:ext uri="{FF2B5EF4-FFF2-40B4-BE49-F238E27FC236}">
              <a16:creationId xmlns:a16="http://schemas.microsoft.com/office/drawing/2014/main" id="{E8AC97A3-F867-4781-BBB5-4242FAA2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37" name="srtImg" descr="https://www.explore.ms/images/sort_blank.gif">
          <a:extLst>
            <a:ext uri="{FF2B5EF4-FFF2-40B4-BE49-F238E27FC236}">
              <a16:creationId xmlns:a16="http://schemas.microsoft.com/office/drawing/2014/main" id="{72E19A9D-B676-4446-820A-3A6D3DC2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38" name="srtImg" descr="https://www.explore.ms/images/sort_blank.gif">
          <a:extLst>
            <a:ext uri="{FF2B5EF4-FFF2-40B4-BE49-F238E27FC236}">
              <a16:creationId xmlns:a16="http://schemas.microsoft.com/office/drawing/2014/main" id="{D558F4A2-DA1E-4297-B177-68567B2A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39" name="srtImg" descr="https://www.explore.ms/images/sort_blank.gif">
          <a:extLst>
            <a:ext uri="{FF2B5EF4-FFF2-40B4-BE49-F238E27FC236}">
              <a16:creationId xmlns:a16="http://schemas.microsoft.com/office/drawing/2014/main" id="{B491B769-69C1-450A-8D5E-7AB1F029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2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srtImg" descr="https://www.explore.ms/images/sort_blank.gif">
          <a:extLst>
            <a:ext uri="{FF2B5EF4-FFF2-40B4-BE49-F238E27FC236}">
              <a16:creationId xmlns:a16="http://schemas.microsoft.com/office/drawing/2014/main" id="{9223D6B6-DCFB-4751-B34A-2651F8D4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srtImg" descr="https://www.explore.ms/images/sort_blank.gif">
          <a:extLst>
            <a:ext uri="{FF2B5EF4-FFF2-40B4-BE49-F238E27FC236}">
              <a16:creationId xmlns:a16="http://schemas.microsoft.com/office/drawing/2014/main" id="{AD8EA217-F5B8-4B7E-88DB-433C7E3C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srtImg" descr="https://www.explore.ms/images/sort_blank.gif">
          <a:extLst>
            <a:ext uri="{FF2B5EF4-FFF2-40B4-BE49-F238E27FC236}">
              <a16:creationId xmlns:a16="http://schemas.microsoft.com/office/drawing/2014/main" id="{F53CC8FE-97BC-4254-8DC1-81A7CF64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srtImg" descr="https://www.explore.ms/images/sort_blank.gif">
          <a:extLst>
            <a:ext uri="{FF2B5EF4-FFF2-40B4-BE49-F238E27FC236}">
              <a16:creationId xmlns:a16="http://schemas.microsoft.com/office/drawing/2014/main" id="{1795EC1B-27D7-4E03-86C5-AA86201D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srtImg" descr="https://www.explore.ms/images/sort_blank.gif">
          <a:extLst>
            <a:ext uri="{FF2B5EF4-FFF2-40B4-BE49-F238E27FC236}">
              <a16:creationId xmlns:a16="http://schemas.microsoft.com/office/drawing/2014/main" id="{D932E808-1937-4441-B48F-7E3788C2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" name="srtImg" descr="https://www.explore.ms/images/sort_blank.gif">
          <a:extLst>
            <a:ext uri="{FF2B5EF4-FFF2-40B4-BE49-F238E27FC236}">
              <a16:creationId xmlns:a16="http://schemas.microsoft.com/office/drawing/2014/main" id="{8302AAAB-F128-4A7C-92F5-0421C76B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srtImg" descr="https://www.explore.ms/images/sort_blank.gif">
          <a:extLst>
            <a:ext uri="{FF2B5EF4-FFF2-40B4-BE49-F238E27FC236}">
              <a16:creationId xmlns:a16="http://schemas.microsoft.com/office/drawing/2014/main" id="{54CA9FBB-7EF0-4894-BAFC-39B7673E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srtImg" descr="https://www.explore.ms/images/sort_blank.gif">
          <a:extLst>
            <a:ext uri="{FF2B5EF4-FFF2-40B4-BE49-F238E27FC236}">
              <a16:creationId xmlns:a16="http://schemas.microsoft.com/office/drawing/2014/main" id="{8D7EBAFF-B4E5-4F02-A150-C38E9A04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srtImg" descr="https://www.explore.ms/images/sort_blank.gif">
          <a:extLst>
            <a:ext uri="{FF2B5EF4-FFF2-40B4-BE49-F238E27FC236}">
              <a16:creationId xmlns:a16="http://schemas.microsoft.com/office/drawing/2014/main" id="{AD1A1F60-FF6E-4381-9E93-DE752935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srtImg" descr="https://www.explore.ms/images/sort_blank.gif">
          <a:extLst>
            <a:ext uri="{FF2B5EF4-FFF2-40B4-BE49-F238E27FC236}">
              <a16:creationId xmlns:a16="http://schemas.microsoft.com/office/drawing/2014/main" id="{14808796-3218-4003-AEC5-291037D2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" name="srtImg" descr="https://www.explore.ms/images/sort_blank.gif">
          <a:extLst>
            <a:ext uri="{FF2B5EF4-FFF2-40B4-BE49-F238E27FC236}">
              <a16:creationId xmlns:a16="http://schemas.microsoft.com/office/drawing/2014/main" id="{EB143737-7AC8-4D36-A761-7C1AB9AA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3" name="srtImg" descr="https://www.explore.ms/images/sort_blank.gif">
          <a:extLst>
            <a:ext uri="{FF2B5EF4-FFF2-40B4-BE49-F238E27FC236}">
              <a16:creationId xmlns:a16="http://schemas.microsoft.com/office/drawing/2014/main" id="{1443E639-7392-4C53-8C9D-B5F07E20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0</xdr:row>
      <xdr:rowOff>0</xdr:rowOff>
    </xdr:from>
    <xdr:ext cx="9525" cy="9525"/>
    <xdr:pic>
      <xdr:nvPicPr>
        <xdr:cNvPr id="14" name="srtImg" descr="https://www.explore.ms/images/sort_blank.gif">
          <a:extLst>
            <a:ext uri="{FF2B5EF4-FFF2-40B4-BE49-F238E27FC236}">
              <a16:creationId xmlns:a16="http://schemas.microsoft.com/office/drawing/2014/main" id="{5A43F695-BEEE-4449-90C8-1498FFE2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15" name="srtImg" descr="https://www.explore.ms/images/sort_blank.gif">
          <a:extLst>
            <a:ext uri="{FF2B5EF4-FFF2-40B4-BE49-F238E27FC236}">
              <a16:creationId xmlns:a16="http://schemas.microsoft.com/office/drawing/2014/main" id="{6B25411E-A4A0-4AB0-8DD2-0A98D5AD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16" name="srtImg" descr="https://www.explore.ms/images/sort_blank.gif">
          <a:extLst>
            <a:ext uri="{FF2B5EF4-FFF2-40B4-BE49-F238E27FC236}">
              <a16:creationId xmlns:a16="http://schemas.microsoft.com/office/drawing/2014/main" id="{F9F846E7-378C-404A-AF8C-D787BBA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17" name="srtImg" descr="https://www.explore.ms/images/sort_blank.gif">
          <a:extLst>
            <a:ext uri="{FF2B5EF4-FFF2-40B4-BE49-F238E27FC236}">
              <a16:creationId xmlns:a16="http://schemas.microsoft.com/office/drawing/2014/main" id="{E3231EE7-ED06-4EBC-A43C-C25C796F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18" name="srtImg" descr="https://www.explore.ms/images/sort_blank.gif">
          <a:extLst>
            <a:ext uri="{FF2B5EF4-FFF2-40B4-BE49-F238E27FC236}">
              <a16:creationId xmlns:a16="http://schemas.microsoft.com/office/drawing/2014/main" id="{FDD5FF44-A6C7-4483-8B4E-D889B2BB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19" name="srtImg" descr="https://www.explore.ms/images/sort_blank.gif">
          <a:extLst>
            <a:ext uri="{FF2B5EF4-FFF2-40B4-BE49-F238E27FC236}">
              <a16:creationId xmlns:a16="http://schemas.microsoft.com/office/drawing/2014/main" id="{8DA94E80-119F-4727-8E71-9034CD87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srtImg" descr="https://www.explore.ms/images/sort_blank.gif">
          <a:extLst>
            <a:ext uri="{FF2B5EF4-FFF2-40B4-BE49-F238E27FC236}">
              <a16:creationId xmlns:a16="http://schemas.microsoft.com/office/drawing/2014/main" id="{F9397D97-7E9D-4DF1-A576-EB85113F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srtImg" descr="https://www.explore.ms/images/sort_blank.gif">
          <a:extLst>
            <a:ext uri="{FF2B5EF4-FFF2-40B4-BE49-F238E27FC236}">
              <a16:creationId xmlns:a16="http://schemas.microsoft.com/office/drawing/2014/main" id="{904DA9BE-823C-4C4E-87BA-1D450F69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srtImg" descr="https://www.explore.ms/images/sort_blank.gif">
          <a:extLst>
            <a:ext uri="{FF2B5EF4-FFF2-40B4-BE49-F238E27FC236}">
              <a16:creationId xmlns:a16="http://schemas.microsoft.com/office/drawing/2014/main" id="{9236D244-99FB-4A05-AAD1-FAD9C297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srtImg" descr="https://www.explore.ms/images/sort_blank.gif">
          <a:extLst>
            <a:ext uri="{FF2B5EF4-FFF2-40B4-BE49-F238E27FC236}">
              <a16:creationId xmlns:a16="http://schemas.microsoft.com/office/drawing/2014/main" id="{FDCD9C4A-92C9-418D-8678-359EAD1B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4" name="srtImg" descr="https://www.explore.ms/images/sort_blank.gif">
          <a:extLst>
            <a:ext uri="{FF2B5EF4-FFF2-40B4-BE49-F238E27FC236}">
              <a16:creationId xmlns:a16="http://schemas.microsoft.com/office/drawing/2014/main" id="{7E22ED18-63BE-4860-8BB9-96697D93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25" name="srtImg" descr="https://www.explore.ms/images/sort_blank.gif">
          <a:extLst>
            <a:ext uri="{FF2B5EF4-FFF2-40B4-BE49-F238E27FC236}">
              <a16:creationId xmlns:a16="http://schemas.microsoft.com/office/drawing/2014/main" id="{8C647B8F-1A18-4605-B918-872F24A0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srtImg" descr="https://www.explore.ms/images/sort_blank.gif">
          <a:extLst>
            <a:ext uri="{FF2B5EF4-FFF2-40B4-BE49-F238E27FC236}">
              <a16:creationId xmlns:a16="http://schemas.microsoft.com/office/drawing/2014/main" id="{179CD8CB-8D9E-40E0-AF62-0CDBB9F3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srtImg" descr="https://www.explore.ms/images/sort_blank.gif">
          <a:extLst>
            <a:ext uri="{FF2B5EF4-FFF2-40B4-BE49-F238E27FC236}">
              <a16:creationId xmlns:a16="http://schemas.microsoft.com/office/drawing/2014/main" id="{EAF5B76F-CFB7-44C5-A280-FB3A6C90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srtImg" descr="https://www.explore.ms/images/sort_blank.gif">
          <a:extLst>
            <a:ext uri="{FF2B5EF4-FFF2-40B4-BE49-F238E27FC236}">
              <a16:creationId xmlns:a16="http://schemas.microsoft.com/office/drawing/2014/main" id="{B0E26441-0EED-43CD-9364-45754994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srtImg" descr="https://www.explore.ms/images/sort_blank.gif">
          <a:extLst>
            <a:ext uri="{FF2B5EF4-FFF2-40B4-BE49-F238E27FC236}">
              <a16:creationId xmlns:a16="http://schemas.microsoft.com/office/drawing/2014/main" id="{03FFAD8C-E389-4827-81C5-273B4174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0" name="srtImg" descr="https://www.explore.ms/images/sort_blank.gif">
          <a:extLst>
            <a:ext uri="{FF2B5EF4-FFF2-40B4-BE49-F238E27FC236}">
              <a16:creationId xmlns:a16="http://schemas.microsoft.com/office/drawing/2014/main" id="{E22FAF1C-2D03-4222-9D3C-43EB6E14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31" name="srtImg" descr="https://www.explore.ms/images/sort_blank.gif">
          <a:extLst>
            <a:ext uri="{FF2B5EF4-FFF2-40B4-BE49-F238E27FC236}">
              <a16:creationId xmlns:a16="http://schemas.microsoft.com/office/drawing/2014/main" id="{54E6035C-B8FB-46BF-B9A8-89BF7BBD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srtImg" descr="https://www.explore.ms/images/sort_blank.gif">
          <a:extLst>
            <a:ext uri="{FF2B5EF4-FFF2-40B4-BE49-F238E27FC236}">
              <a16:creationId xmlns:a16="http://schemas.microsoft.com/office/drawing/2014/main" id="{8A33E97F-B197-42C1-81CE-9C735F61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srtImg" descr="https://www.explore.ms/images/sort_blank.gif">
          <a:extLst>
            <a:ext uri="{FF2B5EF4-FFF2-40B4-BE49-F238E27FC236}">
              <a16:creationId xmlns:a16="http://schemas.microsoft.com/office/drawing/2014/main" id="{88AF1B0B-45D5-4844-97B7-5652CB6E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srtImg" descr="https://www.explore.ms/images/sort_blank.gif">
          <a:extLst>
            <a:ext uri="{FF2B5EF4-FFF2-40B4-BE49-F238E27FC236}">
              <a16:creationId xmlns:a16="http://schemas.microsoft.com/office/drawing/2014/main" id="{14890520-29A2-4CAA-A61B-32493CA2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srtImg" descr="https://www.explore.ms/images/sort_blank.gif">
          <a:extLst>
            <a:ext uri="{FF2B5EF4-FFF2-40B4-BE49-F238E27FC236}">
              <a16:creationId xmlns:a16="http://schemas.microsoft.com/office/drawing/2014/main" id="{66B63F82-AD46-40EF-A569-9117DF45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srtImg" descr="https://www.explore.ms/images/sort_blank.gif">
          <a:extLst>
            <a:ext uri="{FF2B5EF4-FFF2-40B4-BE49-F238E27FC236}">
              <a16:creationId xmlns:a16="http://schemas.microsoft.com/office/drawing/2014/main" id="{16BDC043-A15D-4E5D-BEA7-64B62BD6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srtImg" descr="https://www.explore.ms/images/sort_blank.gif">
          <a:extLst>
            <a:ext uri="{FF2B5EF4-FFF2-40B4-BE49-F238E27FC236}">
              <a16:creationId xmlns:a16="http://schemas.microsoft.com/office/drawing/2014/main" id="{16314BA8-F191-449B-8F93-8C5E3A77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srtImg" descr="https://www.explore.ms/images/sort_blank.gif">
          <a:extLst>
            <a:ext uri="{FF2B5EF4-FFF2-40B4-BE49-F238E27FC236}">
              <a16:creationId xmlns:a16="http://schemas.microsoft.com/office/drawing/2014/main" id="{48BC5296-F88A-4283-B3CA-C5CFB3C9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srtImg" descr="https://www.explore.ms/images/sort_blank.gif">
          <a:extLst>
            <a:ext uri="{FF2B5EF4-FFF2-40B4-BE49-F238E27FC236}">
              <a16:creationId xmlns:a16="http://schemas.microsoft.com/office/drawing/2014/main" id="{82E52C63-AA51-42E6-A434-B57DE9E2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9525" cy="9525"/>
    <xdr:pic>
      <xdr:nvPicPr>
        <xdr:cNvPr id="40" name="srtImg" descr="https://www.explore.ms/images/sort_blank.gif">
          <a:extLst>
            <a:ext uri="{FF2B5EF4-FFF2-40B4-BE49-F238E27FC236}">
              <a16:creationId xmlns:a16="http://schemas.microsoft.com/office/drawing/2014/main" id="{DF8C5E53-14AB-4A1F-9D44-94D0CA9E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41" name="srtImg" descr="https://www.explore.ms/images/sort_blank.gif">
          <a:extLst>
            <a:ext uri="{FF2B5EF4-FFF2-40B4-BE49-F238E27FC236}">
              <a16:creationId xmlns:a16="http://schemas.microsoft.com/office/drawing/2014/main" id="{7F00D069-C5FB-49AA-B404-A7053633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42" name="srtImg" descr="https://www.explore.ms/images/sort_blank.gif">
          <a:extLst>
            <a:ext uri="{FF2B5EF4-FFF2-40B4-BE49-F238E27FC236}">
              <a16:creationId xmlns:a16="http://schemas.microsoft.com/office/drawing/2014/main" id="{B5608072-E226-4A6A-AF38-DCC1EE4A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43" name="srtImg" descr="https://www.explore.ms/images/sort_blank.gif">
          <a:extLst>
            <a:ext uri="{FF2B5EF4-FFF2-40B4-BE49-F238E27FC236}">
              <a16:creationId xmlns:a16="http://schemas.microsoft.com/office/drawing/2014/main" id="{29289B93-1CE8-4EF0-941D-087FD67C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4" name="srtImg" descr="https://www.explore.ms/images/sort_blank.gif">
          <a:extLst>
            <a:ext uri="{FF2B5EF4-FFF2-40B4-BE49-F238E27FC236}">
              <a16:creationId xmlns:a16="http://schemas.microsoft.com/office/drawing/2014/main" id="{491BA18F-58D1-4F7C-8223-3F90E75B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5" name="srtImg" descr="https://www.explore.ms/images/sort_blank.gif">
          <a:extLst>
            <a:ext uri="{FF2B5EF4-FFF2-40B4-BE49-F238E27FC236}">
              <a16:creationId xmlns:a16="http://schemas.microsoft.com/office/drawing/2014/main" id="{46219D37-D62F-40AB-BDC4-BEC1ED7A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6" name="srtImg" descr="https://www.explore.ms/images/sort_blank.gif">
          <a:extLst>
            <a:ext uri="{FF2B5EF4-FFF2-40B4-BE49-F238E27FC236}">
              <a16:creationId xmlns:a16="http://schemas.microsoft.com/office/drawing/2014/main" id="{E2F3DDFC-979C-435B-9DE5-1EF708AD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47" name="srtImg" descr="https://www.explore.ms/images/sort_blank.gif">
          <a:extLst>
            <a:ext uri="{FF2B5EF4-FFF2-40B4-BE49-F238E27FC236}">
              <a16:creationId xmlns:a16="http://schemas.microsoft.com/office/drawing/2014/main" id="{C6B7C0C5-C3F7-4BBC-83FB-E4104664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8" name="srtImg" descr="https://www.explore.ms/images/sort_blank.gif">
          <a:extLst>
            <a:ext uri="{FF2B5EF4-FFF2-40B4-BE49-F238E27FC236}">
              <a16:creationId xmlns:a16="http://schemas.microsoft.com/office/drawing/2014/main" id="{39ABA502-D4B9-4959-B376-FCBF036B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49" name="srtImg" descr="https://www.explore.ms/images/sort_blank.gif">
          <a:extLst>
            <a:ext uri="{FF2B5EF4-FFF2-40B4-BE49-F238E27FC236}">
              <a16:creationId xmlns:a16="http://schemas.microsoft.com/office/drawing/2014/main" id="{172A65DE-86C4-45DB-AE08-1A11FCCC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50" name="srtImg" descr="https://www.explore.ms/images/sort_blank.gif">
          <a:extLst>
            <a:ext uri="{FF2B5EF4-FFF2-40B4-BE49-F238E27FC236}">
              <a16:creationId xmlns:a16="http://schemas.microsoft.com/office/drawing/2014/main" id="{728CC1B1-0810-4494-83E8-7E0BCF71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51" name="srtImg" descr="https://www.explore.ms/images/sort_blank.gif">
          <a:extLst>
            <a:ext uri="{FF2B5EF4-FFF2-40B4-BE49-F238E27FC236}">
              <a16:creationId xmlns:a16="http://schemas.microsoft.com/office/drawing/2014/main" id="{6DDE427D-B8D0-43F4-9ECF-BED203C9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52" name="srtImg" descr="https://www.explore.ms/images/sort_blank.gif">
          <a:extLst>
            <a:ext uri="{FF2B5EF4-FFF2-40B4-BE49-F238E27FC236}">
              <a16:creationId xmlns:a16="http://schemas.microsoft.com/office/drawing/2014/main" id="{B6C9DFC5-FD07-4E16-BC03-39FAF7D8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53" name="srtImg" descr="https://www.explore.ms/images/sort_blank.gif">
          <a:extLst>
            <a:ext uri="{FF2B5EF4-FFF2-40B4-BE49-F238E27FC236}">
              <a16:creationId xmlns:a16="http://schemas.microsoft.com/office/drawing/2014/main" id="{D9FAB601-2345-40D1-A9CB-0144D0D1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54" name="srtImg" descr="https://www.explore.ms/images/sort_blank.gif">
          <a:extLst>
            <a:ext uri="{FF2B5EF4-FFF2-40B4-BE49-F238E27FC236}">
              <a16:creationId xmlns:a16="http://schemas.microsoft.com/office/drawing/2014/main" id="{4C140F60-8FDE-42EB-BF61-F6AAC8C3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55" name="srtImg" descr="https://www.explore.ms/images/sort_blank.gif">
          <a:extLst>
            <a:ext uri="{FF2B5EF4-FFF2-40B4-BE49-F238E27FC236}">
              <a16:creationId xmlns:a16="http://schemas.microsoft.com/office/drawing/2014/main" id="{38E0C66D-DD67-492B-8ED6-0F11BDD6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56" name="srtImg" descr="https://www.explore.ms/images/sort_blank.gif">
          <a:extLst>
            <a:ext uri="{FF2B5EF4-FFF2-40B4-BE49-F238E27FC236}">
              <a16:creationId xmlns:a16="http://schemas.microsoft.com/office/drawing/2014/main" id="{5DA3EFAA-73AC-4595-8CF8-B3BD4C9D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7" name="srtImg" descr="https://www.explore.ms/images/sort_blank.gif">
          <a:extLst>
            <a:ext uri="{FF2B5EF4-FFF2-40B4-BE49-F238E27FC236}">
              <a16:creationId xmlns:a16="http://schemas.microsoft.com/office/drawing/2014/main" id="{0B38A48E-C2EE-4E84-8137-5831676C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8" name="srtImg" descr="https://www.explore.ms/images/sort_blank.gif">
          <a:extLst>
            <a:ext uri="{FF2B5EF4-FFF2-40B4-BE49-F238E27FC236}">
              <a16:creationId xmlns:a16="http://schemas.microsoft.com/office/drawing/2014/main" id="{85E841FD-B0BA-4B2F-BE51-D4AA7D7C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9" name="srtImg" descr="https://www.explore.ms/images/sort_blank.gif">
          <a:extLst>
            <a:ext uri="{FF2B5EF4-FFF2-40B4-BE49-F238E27FC236}">
              <a16:creationId xmlns:a16="http://schemas.microsoft.com/office/drawing/2014/main" id="{187C24C1-3BDB-48D0-8A29-DC7CA29C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60" name="srtImg" descr="https://www.explore.ms/images/sort_blank.gif">
          <a:extLst>
            <a:ext uri="{FF2B5EF4-FFF2-40B4-BE49-F238E27FC236}">
              <a16:creationId xmlns:a16="http://schemas.microsoft.com/office/drawing/2014/main" id="{5B80F054-DD0B-4C90-B499-338EA677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61" name="srtImg" descr="https://www.explore.ms/images/sort_blank.gif">
          <a:extLst>
            <a:ext uri="{FF2B5EF4-FFF2-40B4-BE49-F238E27FC236}">
              <a16:creationId xmlns:a16="http://schemas.microsoft.com/office/drawing/2014/main" id="{8A3E82FC-97D1-4549-AE41-7058A20C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62" name="srtImg" descr="https://www.explore.ms/images/sort_blank.gif">
          <a:extLst>
            <a:ext uri="{FF2B5EF4-FFF2-40B4-BE49-F238E27FC236}">
              <a16:creationId xmlns:a16="http://schemas.microsoft.com/office/drawing/2014/main" id="{1AC767F7-53EB-4555-AC43-A02C869B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63" name="srtImg" descr="https://www.explore.ms/images/sort_blank.gif">
          <a:extLst>
            <a:ext uri="{FF2B5EF4-FFF2-40B4-BE49-F238E27FC236}">
              <a16:creationId xmlns:a16="http://schemas.microsoft.com/office/drawing/2014/main" id="{63EB5416-30DE-4BC2-9B73-1D022F78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64" name="srtImg" descr="https://www.explore.ms/images/sort_blank.gif">
          <a:extLst>
            <a:ext uri="{FF2B5EF4-FFF2-40B4-BE49-F238E27FC236}">
              <a16:creationId xmlns:a16="http://schemas.microsoft.com/office/drawing/2014/main" id="{04CEAD57-C415-4FDE-A6D2-62DDD88F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65" name="srtImg" descr="https://www.explore.ms/images/sort_blank.gif">
          <a:extLst>
            <a:ext uri="{FF2B5EF4-FFF2-40B4-BE49-F238E27FC236}">
              <a16:creationId xmlns:a16="http://schemas.microsoft.com/office/drawing/2014/main" id="{0D99AE96-EF64-4D90-BBA9-CF26CC67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66" name="srtImg" descr="https://www.explore.ms/images/sort_blank.gif">
          <a:extLst>
            <a:ext uri="{FF2B5EF4-FFF2-40B4-BE49-F238E27FC236}">
              <a16:creationId xmlns:a16="http://schemas.microsoft.com/office/drawing/2014/main" id="{E6AC0444-9124-4907-8268-65CA51EE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67" name="srtImg" descr="https://www.explore.ms/images/sort_blank.gif">
          <a:extLst>
            <a:ext uri="{FF2B5EF4-FFF2-40B4-BE49-F238E27FC236}">
              <a16:creationId xmlns:a16="http://schemas.microsoft.com/office/drawing/2014/main" id="{3CA5FEDC-26CD-4C9C-B5AC-494546A8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68" name="srtImg" descr="https://www.explore.ms/images/sort_blank.gif">
          <a:extLst>
            <a:ext uri="{FF2B5EF4-FFF2-40B4-BE49-F238E27FC236}">
              <a16:creationId xmlns:a16="http://schemas.microsoft.com/office/drawing/2014/main" id="{64DB5AB1-E563-44F9-B2CA-880CEDFE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69" name="srtImg" descr="https://www.explore.ms/images/sort_blank.gif">
          <a:extLst>
            <a:ext uri="{FF2B5EF4-FFF2-40B4-BE49-F238E27FC236}">
              <a16:creationId xmlns:a16="http://schemas.microsoft.com/office/drawing/2014/main" id="{4B78EF56-8B69-484C-857B-A8E1DEAF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70" name="srtImg" descr="https://www.explore.ms/images/sort_blank.gif">
          <a:extLst>
            <a:ext uri="{FF2B5EF4-FFF2-40B4-BE49-F238E27FC236}">
              <a16:creationId xmlns:a16="http://schemas.microsoft.com/office/drawing/2014/main" id="{9D31094F-0B4B-4614-9669-09A65424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71" name="srtImg" descr="https://www.explore.ms/images/sort_blank.gif">
          <a:extLst>
            <a:ext uri="{FF2B5EF4-FFF2-40B4-BE49-F238E27FC236}">
              <a16:creationId xmlns:a16="http://schemas.microsoft.com/office/drawing/2014/main" id="{7D9C2C67-57F0-46C2-8722-6720AFFB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72" name="srtImg" descr="https://www.explore.ms/images/sort_blank.gif">
          <a:extLst>
            <a:ext uri="{FF2B5EF4-FFF2-40B4-BE49-F238E27FC236}">
              <a16:creationId xmlns:a16="http://schemas.microsoft.com/office/drawing/2014/main" id="{C16035D5-6927-4EC8-8E11-95BCD9B4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73" name="srtImg" descr="https://www.explore.ms/images/sort_blank.gif">
          <a:extLst>
            <a:ext uri="{FF2B5EF4-FFF2-40B4-BE49-F238E27FC236}">
              <a16:creationId xmlns:a16="http://schemas.microsoft.com/office/drawing/2014/main" id="{A1CC489A-471A-4633-B0FE-E2F33803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74" name="srtImg" descr="https://www.explore.ms/images/sort_blank.gif">
          <a:extLst>
            <a:ext uri="{FF2B5EF4-FFF2-40B4-BE49-F238E27FC236}">
              <a16:creationId xmlns:a16="http://schemas.microsoft.com/office/drawing/2014/main" id="{895A0ABE-5B68-4BE2-AC73-9F07C937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75" name="srtImg" descr="https://www.explore.ms/images/sort_blank.gif">
          <a:extLst>
            <a:ext uri="{FF2B5EF4-FFF2-40B4-BE49-F238E27FC236}">
              <a16:creationId xmlns:a16="http://schemas.microsoft.com/office/drawing/2014/main" id="{281F31C7-988D-4116-A43D-18CD1298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76" name="srtImg" descr="https://www.explore.ms/images/sort_blank.gif">
          <a:extLst>
            <a:ext uri="{FF2B5EF4-FFF2-40B4-BE49-F238E27FC236}">
              <a16:creationId xmlns:a16="http://schemas.microsoft.com/office/drawing/2014/main" id="{5AB33A5E-F082-4804-BFA5-176A03ED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77" name="srtImg" descr="https://www.explore.ms/images/sort_blank.gif">
          <a:extLst>
            <a:ext uri="{FF2B5EF4-FFF2-40B4-BE49-F238E27FC236}">
              <a16:creationId xmlns:a16="http://schemas.microsoft.com/office/drawing/2014/main" id="{34CFB0DC-08A1-4ECD-B208-C653D80F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78" name="srtImg" descr="https://www.explore.ms/images/sort_blank.gif">
          <a:extLst>
            <a:ext uri="{FF2B5EF4-FFF2-40B4-BE49-F238E27FC236}">
              <a16:creationId xmlns:a16="http://schemas.microsoft.com/office/drawing/2014/main" id="{F79CF17E-028C-4622-B6F9-B9442335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79" name="srtImg" descr="https://www.explore.ms/images/sort_blank.gif">
          <a:extLst>
            <a:ext uri="{FF2B5EF4-FFF2-40B4-BE49-F238E27FC236}">
              <a16:creationId xmlns:a16="http://schemas.microsoft.com/office/drawing/2014/main" id="{1FDF3FEA-7612-485E-8B74-A59CDFEC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0" name="srtImg" descr="https://www.explore.ms/images/sort_blank.gif">
          <a:extLst>
            <a:ext uri="{FF2B5EF4-FFF2-40B4-BE49-F238E27FC236}">
              <a16:creationId xmlns:a16="http://schemas.microsoft.com/office/drawing/2014/main" id="{28A6DEDF-756A-4194-91EA-12B29054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1" name="srtImg" descr="https://www.explore.ms/images/sort_blank.gif">
          <a:extLst>
            <a:ext uri="{FF2B5EF4-FFF2-40B4-BE49-F238E27FC236}">
              <a16:creationId xmlns:a16="http://schemas.microsoft.com/office/drawing/2014/main" id="{B74F16B1-C7E8-42B7-BD16-F68B8A92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2" name="srtImg" descr="https://www.explore.ms/images/sort_blank.gif">
          <a:extLst>
            <a:ext uri="{FF2B5EF4-FFF2-40B4-BE49-F238E27FC236}">
              <a16:creationId xmlns:a16="http://schemas.microsoft.com/office/drawing/2014/main" id="{EEBA75C2-0197-4538-BDB6-B4AE8590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3" name="srtImg" descr="https://www.explore.ms/images/sort_blank.gif">
          <a:extLst>
            <a:ext uri="{FF2B5EF4-FFF2-40B4-BE49-F238E27FC236}">
              <a16:creationId xmlns:a16="http://schemas.microsoft.com/office/drawing/2014/main" id="{FA63EDC1-67BA-443E-99C9-788C8BDF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84" name="srtImg" descr="https://www.explore.ms/images/sort_blank.gif">
          <a:extLst>
            <a:ext uri="{FF2B5EF4-FFF2-40B4-BE49-F238E27FC236}">
              <a16:creationId xmlns:a16="http://schemas.microsoft.com/office/drawing/2014/main" id="{B0FEA9A2-C110-4B41-A0CE-6187E3A0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85" name="srtImg" descr="https://www.explore.ms/images/sort_blank.gif">
          <a:extLst>
            <a:ext uri="{FF2B5EF4-FFF2-40B4-BE49-F238E27FC236}">
              <a16:creationId xmlns:a16="http://schemas.microsoft.com/office/drawing/2014/main" id="{F37F4F1B-14D4-4BE9-ACDD-41628D0D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6" name="srtImg" descr="https://www.explore.ms/images/sort_blank.gif">
          <a:extLst>
            <a:ext uri="{FF2B5EF4-FFF2-40B4-BE49-F238E27FC236}">
              <a16:creationId xmlns:a16="http://schemas.microsoft.com/office/drawing/2014/main" id="{6D155478-446D-4E8D-8466-BDA30F05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7" name="srtImg" descr="https://www.explore.ms/images/sort_blank.gif">
          <a:extLst>
            <a:ext uri="{FF2B5EF4-FFF2-40B4-BE49-F238E27FC236}">
              <a16:creationId xmlns:a16="http://schemas.microsoft.com/office/drawing/2014/main" id="{BB036097-28B2-4B6B-AE7F-AB4F8682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8" name="srtImg" descr="https://www.explore.ms/images/sort_blank.gif">
          <a:extLst>
            <a:ext uri="{FF2B5EF4-FFF2-40B4-BE49-F238E27FC236}">
              <a16:creationId xmlns:a16="http://schemas.microsoft.com/office/drawing/2014/main" id="{4D0A20D6-0325-43C2-A60B-AC43239E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89" name="srtImg" descr="https://www.explore.ms/images/sort_blank.gif">
          <a:extLst>
            <a:ext uri="{FF2B5EF4-FFF2-40B4-BE49-F238E27FC236}">
              <a16:creationId xmlns:a16="http://schemas.microsoft.com/office/drawing/2014/main" id="{829FCD12-4B89-44F2-B9BD-A558B264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90" name="srtImg" descr="https://www.explore.ms/images/sort_blank.gif">
          <a:extLst>
            <a:ext uri="{FF2B5EF4-FFF2-40B4-BE49-F238E27FC236}">
              <a16:creationId xmlns:a16="http://schemas.microsoft.com/office/drawing/2014/main" id="{0BB60C72-5947-42C6-B8D8-DF9CF87D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91" name="srtImg" descr="https://www.explore.ms/images/sort_blank.gif">
          <a:extLst>
            <a:ext uri="{FF2B5EF4-FFF2-40B4-BE49-F238E27FC236}">
              <a16:creationId xmlns:a16="http://schemas.microsoft.com/office/drawing/2014/main" id="{F89D49BB-009E-45A8-95BA-6CEE543C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92" name="srtImg" descr="https://www.explore.ms/images/sort_blank.gif">
          <a:extLst>
            <a:ext uri="{FF2B5EF4-FFF2-40B4-BE49-F238E27FC236}">
              <a16:creationId xmlns:a16="http://schemas.microsoft.com/office/drawing/2014/main" id="{A89AA4A7-FB17-47EF-8CC5-DB88AADC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93" name="srtImg" descr="https://www.explore.ms/images/sort_blank.gif">
          <a:extLst>
            <a:ext uri="{FF2B5EF4-FFF2-40B4-BE49-F238E27FC236}">
              <a16:creationId xmlns:a16="http://schemas.microsoft.com/office/drawing/2014/main" id="{D451B272-E2EB-4E38-B229-6E27C2F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525" cy="9525"/>
    <xdr:pic>
      <xdr:nvPicPr>
        <xdr:cNvPr id="94" name="srtImg" descr="https://www.explore.ms/images/sort_blank.gif">
          <a:extLst>
            <a:ext uri="{FF2B5EF4-FFF2-40B4-BE49-F238E27FC236}">
              <a16:creationId xmlns:a16="http://schemas.microsoft.com/office/drawing/2014/main" id="{75FD8256-B3C0-4B7E-8CB1-29D328D4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525" cy="9525"/>
    <xdr:pic>
      <xdr:nvPicPr>
        <xdr:cNvPr id="95" name="srtImg" descr="https://www.explore.ms/images/sort_blank.gif">
          <a:extLst>
            <a:ext uri="{FF2B5EF4-FFF2-40B4-BE49-F238E27FC236}">
              <a16:creationId xmlns:a16="http://schemas.microsoft.com/office/drawing/2014/main" id="{AAD5E507-D718-4242-B7D4-2AB180BE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96" name="srtImg" descr="https://www.explore.ms/images/sort_blank.gif">
          <a:extLst>
            <a:ext uri="{FF2B5EF4-FFF2-40B4-BE49-F238E27FC236}">
              <a16:creationId xmlns:a16="http://schemas.microsoft.com/office/drawing/2014/main" id="{65431C09-C562-442E-B1B1-5099DDC2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97" name="srtImg" descr="https://www.explore.ms/images/sort_blank.gif">
          <a:extLst>
            <a:ext uri="{FF2B5EF4-FFF2-40B4-BE49-F238E27FC236}">
              <a16:creationId xmlns:a16="http://schemas.microsoft.com/office/drawing/2014/main" id="{F8861761-4DC1-4C0B-B749-60C58559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98" name="srtImg" descr="https://www.explore.ms/images/sort_blank.gif">
          <a:extLst>
            <a:ext uri="{FF2B5EF4-FFF2-40B4-BE49-F238E27FC236}">
              <a16:creationId xmlns:a16="http://schemas.microsoft.com/office/drawing/2014/main" id="{F16D9973-00E5-474A-B6DD-C2D8B71E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99" name="srtImg" descr="https://www.explore.ms/images/sort_blank.gif">
          <a:extLst>
            <a:ext uri="{FF2B5EF4-FFF2-40B4-BE49-F238E27FC236}">
              <a16:creationId xmlns:a16="http://schemas.microsoft.com/office/drawing/2014/main" id="{D79E911A-456B-4EB1-9E2A-4143CBDE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100" name="srtImg" descr="https://www.explore.ms/images/sort_blank.gif">
          <a:extLst>
            <a:ext uri="{FF2B5EF4-FFF2-40B4-BE49-F238E27FC236}">
              <a16:creationId xmlns:a16="http://schemas.microsoft.com/office/drawing/2014/main" id="{B08B1406-D98C-42B2-AD9D-6E3CAF1A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101" name="srtImg" descr="https://www.explore.ms/images/sort_blank.gif">
          <a:extLst>
            <a:ext uri="{FF2B5EF4-FFF2-40B4-BE49-F238E27FC236}">
              <a16:creationId xmlns:a16="http://schemas.microsoft.com/office/drawing/2014/main" id="{4DB9FBEE-477C-4B6C-BF35-4C8DEB7F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102" name="srtImg" descr="https://www.explore.ms/images/sort_blank.gif">
          <a:extLst>
            <a:ext uri="{FF2B5EF4-FFF2-40B4-BE49-F238E27FC236}">
              <a16:creationId xmlns:a16="http://schemas.microsoft.com/office/drawing/2014/main" id="{64004A29-82F2-4A67-968A-87CB8472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103" name="srtImg" descr="https://www.explore.ms/images/sort_blank.gif">
          <a:extLst>
            <a:ext uri="{FF2B5EF4-FFF2-40B4-BE49-F238E27FC236}">
              <a16:creationId xmlns:a16="http://schemas.microsoft.com/office/drawing/2014/main" id="{4B6E0EB6-EC89-4A8D-814C-97DF1629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04" name="srtImg" descr="https://www.explore.ms/images/sort_blank.gif">
          <a:extLst>
            <a:ext uri="{FF2B5EF4-FFF2-40B4-BE49-F238E27FC236}">
              <a16:creationId xmlns:a16="http://schemas.microsoft.com/office/drawing/2014/main" id="{3CC63018-73AA-43AB-9A90-EAD2F45E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05" name="srtImg" descr="https://www.explore.ms/images/sort_blank.gif">
          <a:extLst>
            <a:ext uri="{FF2B5EF4-FFF2-40B4-BE49-F238E27FC236}">
              <a16:creationId xmlns:a16="http://schemas.microsoft.com/office/drawing/2014/main" id="{90075A69-166A-4A28-AC37-9B1FD152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06" name="srtImg" descr="https://www.explore.ms/images/sort_blank.gif">
          <a:extLst>
            <a:ext uri="{FF2B5EF4-FFF2-40B4-BE49-F238E27FC236}">
              <a16:creationId xmlns:a16="http://schemas.microsoft.com/office/drawing/2014/main" id="{61A997CC-1D8B-4C35-88C7-E69D5BC3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07" name="srtImg" descr="https://www.explore.ms/images/sort_blank.gif">
          <a:extLst>
            <a:ext uri="{FF2B5EF4-FFF2-40B4-BE49-F238E27FC236}">
              <a16:creationId xmlns:a16="http://schemas.microsoft.com/office/drawing/2014/main" id="{4892C1CA-311F-4C12-843D-367FB72F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08" name="srtImg" descr="https://www.explore.ms/images/sort_blank.gif">
          <a:extLst>
            <a:ext uri="{FF2B5EF4-FFF2-40B4-BE49-F238E27FC236}">
              <a16:creationId xmlns:a16="http://schemas.microsoft.com/office/drawing/2014/main" id="{9DACB92C-00A7-4407-8112-DEB782D0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09" name="srtImg" descr="https://www.explore.ms/images/sort_blank.gif">
          <a:extLst>
            <a:ext uri="{FF2B5EF4-FFF2-40B4-BE49-F238E27FC236}">
              <a16:creationId xmlns:a16="http://schemas.microsoft.com/office/drawing/2014/main" id="{DB32C8DC-A2EC-4EC6-B3D2-3CC02700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10" name="srtImg" descr="https://www.explore.ms/images/sort_blank.gif">
          <a:extLst>
            <a:ext uri="{FF2B5EF4-FFF2-40B4-BE49-F238E27FC236}">
              <a16:creationId xmlns:a16="http://schemas.microsoft.com/office/drawing/2014/main" id="{2DA6798C-EFAF-4051-A1BE-FD48229B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11" name="srtImg" descr="https://www.explore.ms/images/sort_blank.gif">
          <a:extLst>
            <a:ext uri="{FF2B5EF4-FFF2-40B4-BE49-F238E27FC236}">
              <a16:creationId xmlns:a16="http://schemas.microsoft.com/office/drawing/2014/main" id="{9F4C04A1-5A7B-414D-962F-A7C75E4C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12" name="srtImg" descr="https://www.explore.ms/images/sort_blank.gif">
          <a:extLst>
            <a:ext uri="{FF2B5EF4-FFF2-40B4-BE49-F238E27FC236}">
              <a16:creationId xmlns:a16="http://schemas.microsoft.com/office/drawing/2014/main" id="{2FD130F7-3F67-40C0-A53B-C69CEF3E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13" name="srtImg" descr="https://www.explore.ms/images/sort_blank.gif">
          <a:extLst>
            <a:ext uri="{FF2B5EF4-FFF2-40B4-BE49-F238E27FC236}">
              <a16:creationId xmlns:a16="http://schemas.microsoft.com/office/drawing/2014/main" id="{AB9207D5-E8F8-4CA4-A6E9-9122D681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14" name="srtImg" descr="https://www.explore.ms/images/sort_blank.gif">
          <a:extLst>
            <a:ext uri="{FF2B5EF4-FFF2-40B4-BE49-F238E27FC236}">
              <a16:creationId xmlns:a16="http://schemas.microsoft.com/office/drawing/2014/main" id="{02CF3214-287E-4E47-926A-FC95C3CB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5" name="srtImg" descr="https://www.explore.ms/images/sort_blank.gif">
          <a:extLst>
            <a:ext uri="{FF2B5EF4-FFF2-40B4-BE49-F238E27FC236}">
              <a16:creationId xmlns:a16="http://schemas.microsoft.com/office/drawing/2014/main" id="{A68184E4-8AC2-496C-966D-706FC5D9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116" name="srtImg" descr="https://www.explore.ms/images/sort_blank.gif">
          <a:extLst>
            <a:ext uri="{FF2B5EF4-FFF2-40B4-BE49-F238E27FC236}">
              <a16:creationId xmlns:a16="http://schemas.microsoft.com/office/drawing/2014/main" id="{44288B6A-8C3D-49B0-998A-47ADE5B0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117" name="srtImg" descr="https://www.explore.ms/images/sort_blank.gif">
          <a:extLst>
            <a:ext uri="{FF2B5EF4-FFF2-40B4-BE49-F238E27FC236}">
              <a16:creationId xmlns:a16="http://schemas.microsoft.com/office/drawing/2014/main" id="{F44BF68C-23C6-4DF4-AB3E-C8DAAA2C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118" name="srtImg" descr="https://www.explore.ms/images/sort_blank.gif">
          <a:extLst>
            <a:ext uri="{FF2B5EF4-FFF2-40B4-BE49-F238E27FC236}">
              <a16:creationId xmlns:a16="http://schemas.microsoft.com/office/drawing/2014/main" id="{06AA3DA4-1521-4769-A84A-AE586665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119" name="srtImg" descr="https://www.explore.ms/images/sort_blank.gif">
          <a:extLst>
            <a:ext uri="{FF2B5EF4-FFF2-40B4-BE49-F238E27FC236}">
              <a16:creationId xmlns:a16="http://schemas.microsoft.com/office/drawing/2014/main" id="{156FD0A2-1F5A-4457-939E-D5AC6746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120" name="srtImg" descr="https://www.explore.ms/images/sort_blank.gif">
          <a:extLst>
            <a:ext uri="{FF2B5EF4-FFF2-40B4-BE49-F238E27FC236}">
              <a16:creationId xmlns:a16="http://schemas.microsoft.com/office/drawing/2014/main" id="{5BF80959-935B-45CB-B4B8-FC4AB211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121" name="srtImg" descr="https://www.explore.ms/images/sort_blank.gif">
          <a:extLst>
            <a:ext uri="{FF2B5EF4-FFF2-40B4-BE49-F238E27FC236}">
              <a16:creationId xmlns:a16="http://schemas.microsoft.com/office/drawing/2014/main" id="{5062C8F2-9817-497F-8DC6-6C7DE0B6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22" name="srtImg" descr="https://www.explore.ms/images/sort_blank.gif">
          <a:extLst>
            <a:ext uri="{FF2B5EF4-FFF2-40B4-BE49-F238E27FC236}">
              <a16:creationId xmlns:a16="http://schemas.microsoft.com/office/drawing/2014/main" id="{A730BAD3-0455-4660-8EF5-76BC9EDD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23" name="srtImg" descr="https://www.explore.ms/images/sort_blank.gif">
          <a:extLst>
            <a:ext uri="{FF2B5EF4-FFF2-40B4-BE49-F238E27FC236}">
              <a16:creationId xmlns:a16="http://schemas.microsoft.com/office/drawing/2014/main" id="{63D463BE-3DDD-4BCD-82BC-828EBB04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24" name="srtImg" descr="https://www.explore.ms/images/sort_blank.gif">
          <a:extLst>
            <a:ext uri="{FF2B5EF4-FFF2-40B4-BE49-F238E27FC236}">
              <a16:creationId xmlns:a16="http://schemas.microsoft.com/office/drawing/2014/main" id="{4997C108-3A50-4EDC-962A-AF670F83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25" name="srtImg" descr="https://www.explore.ms/images/sort_blank.gif">
          <a:extLst>
            <a:ext uri="{FF2B5EF4-FFF2-40B4-BE49-F238E27FC236}">
              <a16:creationId xmlns:a16="http://schemas.microsoft.com/office/drawing/2014/main" id="{6E4337E8-BFF2-45A2-B739-FC949D8C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26" name="srtImg" descr="https://www.explore.ms/images/sort_blank.gif">
          <a:extLst>
            <a:ext uri="{FF2B5EF4-FFF2-40B4-BE49-F238E27FC236}">
              <a16:creationId xmlns:a16="http://schemas.microsoft.com/office/drawing/2014/main" id="{B519A966-E0C7-47FA-9723-74489507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7" name="srtImg" descr="https://www.explore.ms/images/sort_blank.gif">
          <a:extLst>
            <a:ext uri="{FF2B5EF4-FFF2-40B4-BE49-F238E27FC236}">
              <a16:creationId xmlns:a16="http://schemas.microsoft.com/office/drawing/2014/main" id="{99146A3D-FF4C-4D5D-8BE1-FB4B28F4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28" name="srtImg" descr="https://www.explore.ms/images/sort_blank.gif">
          <a:extLst>
            <a:ext uri="{FF2B5EF4-FFF2-40B4-BE49-F238E27FC236}">
              <a16:creationId xmlns:a16="http://schemas.microsoft.com/office/drawing/2014/main" id="{EF18EAAF-CE75-448C-890C-2B7D2ABA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29" name="srtImg" descr="https://www.explore.ms/images/sort_blank.gif">
          <a:extLst>
            <a:ext uri="{FF2B5EF4-FFF2-40B4-BE49-F238E27FC236}">
              <a16:creationId xmlns:a16="http://schemas.microsoft.com/office/drawing/2014/main" id="{960A2B46-ABC7-499B-9816-92FBA667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30" name="srtImg" descr="https://www.explore.ms/images/sort_blank.gif">
          <a:extLst>
            <a:ext uri="{FF2B5EF4-FFF2-40B4-BE49-F238E27FC236}">
              <a16:creationId xmlns:a16="http://schemas.microsoft.com/office/drawing/2014/main" id="{76CB5346-9C9B-4E04-915A-7ECA1F6C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31" name="srtImg" descr="https://www.explore.ms/images/sort_blank.gif">
          <a:extLst>
            <a:ext uri="{FF2B5EF4-FFF2-40B4-BE49-F238E27FC236}">
              <a16:creationId xmlns:a16="http://schemas.microsoft.com/office/drawing/2014/main" id="{F7F3A2CE-8E56-458E-B089-9BD7E7C8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32" name="srtImg" descr="https://www.explore.ms/images/sort_blank.gif">
          <a:extLst>
            <a:ext uri="{FF2B5EF4-FFF2-40B4-BE49-F238E27FC236}">
              <a16:creationId xmlns:a16="http://schemas.microsoft.com/office/drawing/2014/main" id="{BAFC6FBD-B936-493D-A578-6D26107B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33" name="srtImg" descr="https://www.explore.ms/images/sort_blank.gif">
          <a:extLst>
            <a:ext uri="{FF2B5EF4-FFF2-40B4-BE49-F238E27FC236}">
              <a16:creationId xmlns:a16="http://schemas.microsoft.com/office/drawing/2014/main" id="{8BD96C43-0734-44B9-862B-57ED3D34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34" name="srtImg" descr="https://www.explore.ms/images/sort_blank.gif">
          <a:extLst>
            <a:ext uri="{FF2B5EF4-FFF2-40B4-BE49-F238E27FC236}">
              <a16:creationId xmlns:a16="http://schemas.microsoft.com/office/drawing/2014/main" id="{BF128B17-2F94-40C6-82BA-145D6DBC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35" name="srtImg" descr="https://www.explore.ms/images/sort_blank.gif">
          <a:extLst>
            <a:ext uri="{FF2B5EF4-FFF2-40B4-BE49-F238E27FC236}">
              <a16:creationId xmlns:a16="http://schemas.microsoft.com/office/drawing/2014/main" id="{076B540F-09C9-4677-936B-A0EB7CF3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36" name="srtImg" descr="https://www.explore.ms/images/sort_blank.gif">
          <a:extLst>
            <a:ext uri="{FF2B5EF4-FFF2-40B4-BE49-F238E27FC236}">
              <a16:creationId xmlns:a16="http://schemas.microsoft.com/office/drawing/2014/main" id="{F2CEE659-140C-42D2-B029-A8D7E477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37" name="srtImg" descr="https://www.explore.ms/images/sort_blank.gif">
          <a:extLst>
            <a:ext uri="{FF2B5EF4-FFF2-40B4-BE49-F238E27FC236}">
              <a16:creationId xmlns:a16="http://schemas.microsoft.com/office/drawing/2014/main" id="{65E83F28-E669-4C51-A26B-0511809A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38" name="srtImg" descr="https://www.explore.ms/images/sort_blank.gif">
          <a:extLst>
            <a:ext uri="{FF2B5EF4-FFF2-40B4-BE49-F238E27FC236}">
              <a16:creationId xmlns:a16="http://schemas.microsoft.com/office/drawing/2014/main" id="{FC8F8737-CD7B-4ABD-B2F6-01868A23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39" name="srtImg" descr="https://www.explore.ms/images/sort_blank.gif">
          <a:extLst>
            <a:ext uri="{FF2B5EF4-FFF2-40B4-BE49-F238E27FC236}">
              <a16:creationId xmlns:a16="http://schemas.microsoft.com/office/drawing/2014/main" id="{4E4F8654-F337-48C3-93B0-ECB6D6BF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40" name="srtImg" descr="https://www.explore.ms/images/sort_blank.gif">
          <a:extLst>
            <a:ext uri="{FF2B5EF4-FFF2-40B4-BE49-F238E27FC236}">
              <a16:creationId xmlns:a16="http://schemas.microsoft.com/office/drawing/2014/main" id="{F02E58B6-B3CA-4BA4-9627-F286038B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41" name="srtImg" descr="https://www.explore.ms/images/sort_blank.gif">
          <a:extLst>
            <a:ext uri="{FF2B5EF4-FFF2-40B4-BE49-F238E27FC236}">
              <a16:creationId xmlns:a16="http://schemas.microsoft.com/office/drawing/2014/main" id="{E9403DE8-8935-406C-ADBE-CF80A715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142" name="srtImg" descr="https://www.explore.ms/images/sort_blank.gif">
          <a:extLst>
            <a:ext uri="{FF2B5EF4-FFF2-40B4-BE49-F238E27FC236}">
              <a16:creationId xmlns:a16="http://schemas.microsoft.com/office/drawing/2014/main" id="{EFA7DA0B-6EF7-4580-B890-4D27492D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143" name="srtImg" descr="https://www.explore.ms/images/sort_blank.gif">
          <a:extLst>
            <a:ext uri="{FF2B5EF4-FFF2-40B4-BE49-F238E27FC236}">
              <a16:creationId xmlns:a16="http://schemas.microsoft.com/office/drawing/2014/main" id="{FF5948A7-5D25-4588-89D6-EEEB782B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144" name="srtImg" descr="https://www.explore.ms/images/sort_blank.gif">
          <a:extLst>
            <a:ext uri="{FF2B5EF4-FFF2-40B4-BE49-F238E27FC236}">
              <a16:creationId xmlns:a16="http://schemas.microsoft.com/office/drawing/2014/main" id="{22AEFD39-315F-43F8-823F-D66E3D63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145" name="srtImg" descr="https://www.explore.ms/images/sort_blank.gif">
          <a:extLst>
            <a:ext uri="{FF2B5EF4-FFF2-40B4-BE49-F238E27FC236}">
              <a16:creationId xmlns:a16="http://schemas.microsoft.com/office/drawing/2014/main" id="{703D5185-1625-4658-9DB9-9770D3D4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146" name="srtImg" descr="https://www.explore.ms/images/sort_blank.gif">
          <a:extLst>
            <a:ext uri="{FF2B5EF4-FFF2-40B4-BE49-F238E27FC236}">
              <a16:creationId xmlns:a16="http://schemas.microsoft.com/office/drawing/2014/main" id="{449869D5-4A5B-4D74-8BBF-60AF1F63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147" name="srtImg" descr="https://www.explore.ms/images/sort_blank.gif">
          <a:extLst>
            <a:ext uri="{FF2B5EF4-FFF2-40B4-BE49-F238E27FC236}">
              <a16:creationId xmlns:a16="http://schemas.microsoft.com/office/drawing/2014/main" id="{FF97795D-281E-44DE-995E-DF49C8E6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148" name="srtImg" descr="https://www.explore.ms/images/sort_blank.gif">
          <a:extLst>
            <a:ext uri="{FF2B5EF4-FFF2-40B4-BE49-F238E27FC236}">
              <a16:creationId xmlns:a16="http://schemas.microsoft.com/office/drawing/2014/main" id="{D838E893-E466-479B-9500-8F82B0E9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149" name="srtImg" descr="https://www.explore.ms/images/sort_blank.gif">
          <a:extLst>
            <a:ext uri="{FF2B5EF4-FFF2-40B4-BE49-F238E27FC236}">
              <a16:creationId xmlns:a16="http://schemas.microsoft.com/office/drawing/2014/main" id="{286D76F5-254B-4F55-B52A-4446F57B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150" name="srtImg" descr="https://www.explore.ms/images/sort_blank.gif">
          <a:extLst>
            <a:ext uri="{FF2B5EF4-FFF2-40B4-BE49-F238E27FC236}">
              <a16:creationId xmlns:a16="http://schemas.microsoft.com/office/drawing/2014/main" id="{86DA5538-FA40-4C41-B3BF-54C95EE6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151" name="srtImg" descr="https://www.explore.ms/images/sort_blank.gif">
          <a:extLst>
            <a:ext uri="{FF2B5EF4-FFF2-40B4-BE49-F238E27FC236}">
              <a16:creationId xmlns:a16="http://schemas.microsoft.com/office/drawing/2014/main" id="{59B4B116-731D-4DE1-B744-4C00A855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52" name="srtImg" descr="https://www.explore.ms/images/sort_blank.gif">
          <a:extLst>
            <a:ext uri="{FF2B5EF4-FFF2-40B4-BE49-F238E27FC236}">
              <a16:creationId xmlns:a16="http://schemas.microsoft.com/office/drawing/2014/main" id="{AEDF568F-260C-4AC0-953E-41323E16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53" name="srtImg" descr="https://www.explore.ms/images/sort_blank.gif">
          <a:extLst>
            <a:ext uri="{FF2B5EF4-FFF2-40B4-BE49-F238E27FC236}">
              <a16:creationId xmlns:a16="http://schemas.microsoft.com/office/drawing/2014/main" id="{139A9D64-0D05-446D-B50B-7F83134A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54" name="srtImg" descr="https://www.explore.ms/images/sort_blank.gif">
          <a:extLst>
            <a:ext uri="{FF2B5EF4-FFF2-40B4-BE49-F238E27FC236}">
              <a16:creationId xmlns:a16="http://schemas.microsoft.com/office/drawing/2014/main" id="{89ECB7ED-800D-461B-8A6E-8ED27FB5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55" name="srtImg" descr="https://www.explore.ms/images/sort_blank.gif">
          <a:extLst>
            <a:ext uri="{FF2B5EF4-FFF2-40B4-BE49-F238E27FC236}">
              <a16:creationId xmlns:a16="http://schemas.microsoft.com/office/drawing/2014/main" id="{2D079EDD-F284-46D1-B408-054211BC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56" name="srtImg" descr="https://www.explore.ms/images/sort_blank.gif">
          <a:extLst>
            <a:ext uri="{FF2B5EF4-FFF2-40B4-BE49-F238E27FC236}">
              <a16:creationId xmlns:a16="http://schemas.microsoft.com/office/drawing/2014/main" id="{236BCF70-6BF1-45C1-9CFE-B80EA90F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57" name="srtImg" descr="https://www.explore.ms/images/sort_blank.gif">
          <a:extLst>
            <a:ext uri="{FF2B5EF4-FFF2-40B4-BE49-F238E27FC236}">
              <a16:creationId xmlns:a16="http://schemas.microsoft.com/office/drawing/2014/main" id="{3B091CF1-03B6-497A-A158-82BB6150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58" name="srtImg" descr="https://www.explore.ms/images/sort_blank.gif">
          <a:extLst>
            <a:ext uri="{FF2B5EF4-FFF2-40B4-BE49-F238E27FC236}">
              <a16:creationId xmlns:a16="http://schemas.microsoft.com/office/drawing/2014/main" id="{F53FC29C-C986-49AC-986C-A4B76232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59" name="srtImg" descr="https://www.explore.ms/images/sort_blank.gif">
          <a:extLst>
            <a:ext uri="{FF2B5EF4-FFF2-40B4-BE49-F238E27FC236}">
              <a16:creationId xmlns:a16="http://schemas.microsoft.com/office/drawing/2014/main" id="{AC515C5A-25A0-4720-8CBE-7DCA9B8B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60" name="srtImg" descr="https://www.explore.ms/images/sort_blank.gif">
          <a:extLst>
            <a:ext uri="{FF2B5EF4-FFF2-40B4-BE49-F238E27FC236}">
              <a16:creationId xmlns:a16="http://schemas.microsoft.com/office/drawing/2014/main" id="{97E57E3D-1256-43B5-B26F-E2A311D7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61" name="srtImg" descr="https://www.explore.ms/images/sort_blank.gif">
          <a:extLst>
            <a:ext uri="{FF2B5EF4-FFF2-40B4-BE49-F238E27FC236}">
              <a16:creationId xmlns:a16="http://schemas.microsoft.com/office/drawing/2014/main" id="{7260907A-74D2-40E0-90B1-95172990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62" name="srtImg" descr="https://www.explore.ms/images/sort_blank.gif">
          <a:extLst>
            <a:ext uri="{FF2B5EF4-FFF2-40B4-BE49-F238E27FC236}">
              <a16:creationId xmlns:a16="http://schemas.microsoft.com/office/drawing/2014/main" id="{FB077A14-366B-40CA-9C35-E5F5B3A0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63" name="srtImg" descr="https://www.explore.ms/images/sort_blank.gif">
          <a:extLst>
            <a:ext uri="{FF2B5EF4-FFF2-40B4-BE49-F238E27FC236}">
              <a16:creationId xmlns:a16="http://schemas.microsoft.com/office/drawing/2014/main" id="{89CCBC45-F7F9-470E-B182-6C5F2FEB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164" name="srtImg" descr="https://www.explore.ms/images/sort_blank.gif">
          <a:extLst>
            <a:ext uri="{FF2B5EF4-FFF2-40B4-BE49-F238E27FC236}">
              <a16:creationId xmlns:a16="http://schemas.microsoft.com/office/drawing/2014/main" id="{0D751E7F-A310-477A-B45C-8A6D011C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165" name="srtImg" descr="https://www.explore.ms/images/sort_blank.gif">
          <a:extLst>
            <a:ext uri="{FF2B5EF4-FFF2-40B4-BE49-F238E27FC236}">
              <a16:creationId xmlns:a16="http://schemas.microsoft.com/office/drawing/2014/main" id="{28DD8FE9-6524-4DE7-A026-8594EC68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166" name="srtImg" descr="https://www.explore.ms/images/sort_blank.gif">
          <a:extLst>
            <a:ext uri="{FF2B5EF4-FFF2-40B4-BE49-F238E27FC236}">
              <a16:creationId xmlns:a16="http://schemas.microsoft.com/office/drawing/2014/main" id="{AE9BDD5D-777E-444C-84A4-A4FDDC40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167" name="srtImg" descr="https://www.explore.ms/images/sort_blank.gif">
          <a:extLst>
            <a:ext uri="{FF2B5EF4-FFF2-40B4-BE49-F238E27FC236}">
              <a16:creationId xmlns:a16="http://schemas.microsoft.com/office/drawing/2014/main" id="{A4BA9CFD-5EDA-4D90-9CB0-DBFB9808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168" name="srtImg" descr="https://www.explore.ms/images/sort_blank.gif">
          <a:extLst>
            <a:ext uri="{FF2B5EF4-FFF2-40B4-BE49-F238E27FC236}">
              <a16:creationId xmlns:a16="http://schemas.microsoft.com/office/drawing/2014/main" id="{707071DE-1EAF-4290-BE2E-2E2E9C99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9525"/>
    <xdr:pic>
      <xdr:nvPicPr>
        <xdr:cNvPr id="169" name="srtImg" descr="https://www.explore.ms/images/sort_blank.gif">
          <a:extLst>
            <a:ext uri="{FF2B5EF4-FFF2-40B4-BE49-F238E27FC236}">
              <a16:creationId xmlns:a16="http://schemas.microsoft.com/office/drawing/2014/main" id="{87A18DB7-36E3-453B-8FD1-A7DE8F3F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70" name="srtImg" descr="https://www.explore.ms/images/sort_blank.gif">
          <a:extLst>
            <a:ext uri="{FF2B5EF4-FFF2-40B4-BE49-F238E27FC236}">
              <a16:creationId xmlns:a16="http://schemas.microsoft.com/office/drawing/2014/main" id="{0F4BC565-AD22-4CAF-BDBC-A37BAAEE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71" name="srtImg" descr="https://www.explore.ms/images/sort_blank.gif">
          <a:extLst>
            <a:ext uri="{FF2B5EF4-FFF2-40B4-BE49-F238E27FC236}">
              <a16:creationId xmlns:a16="http://schemas.microsoft.com/office/drawing/2014/main" id="{B400615F-E789-464D-A63C-53B964D5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72" name="srtImg" descr="https://www.explore.ms/images/sort_blank.gif">
          <a:extLst>
            <a:ext uri="{FF2B5EF4-FFF2-40B4-BE49-F238E27FC236}">
              <a16:creationId xmlns:a16="http://schemas.microsoft.com/office/drawing/2014/main" id="{B3D18924-C822-42B2-B008-BD5DC0BB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73" name="srtImg" descr="https://www.explore.ms/images/sort_blank.gif">
          <a:extLst>
            <a:ext uri="{FF2B5EF4-FFF2-40B4-BE49-F238E27FC236}">
              <a16:creationId xmlns:a16="http://schemas.microsoft.com/office/drawing/2014/main" id="{2DDC3E37-E7F4-4526-97E1-DE2A0F60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74" name="srtImg" descr="https://www.explore.ms/images/sort_blank.gif">
          <a:extLst>
            <a:ext uri="{FF2B5EF4-FFF2-40B4-BE49-F238E27FC236}">
              <a16:creationId xmlns:a16="http://schemas.microsoft.com/office/drawing/2014/main" id="{6A798590-CAEC-49D9-91A9-B49B431E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75" name="srtImg" descr="https://www.explore.ms/images/sort_blank.gif">
          <a:extLst>
            <a:ext uri="{FF2B5EF4-FFF2-40B4-BE49-F238E27FC236}">
              <a16:creationId xmlns:a16="http://schemas.microsoft.com/office/drawing/2014/main" id="{A2843DC8-E02C-4BF1-985D-97701914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76" name="srtImg" descr="https://www.explore.ms/images/sort_blank.gif">
          <a:extLst>
            <a:ext uri="{FF2B5EF4-FFF2-40B4-BE49-F238E27FC236}">
              <a16:creationId xmlns:a16="http://schemas.microsoft.com/office/drawing/2014/main" id="{475B7559-2022-4F26-961E-C1F43BF4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77" name="srtImg" descr="https://www.explore.ms/images/sort_blank.gif">
          <a:extLst>
            <a:ext uri="{FF2B5EF4-FFF2-40B4-BE49-F238E27FC236}">
              <a16:creationId xmlns:a16="http://schemas.microsoft.com/office/drawing/2014/main" id="{E9087E03-8AE8-42F5-A7DA-57145FEA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78" name="srtImg" descr="https://www.explore.ms/images/sort_blank.gif">
          <a:extLst>
            <a:ext uri="{FF2B5EF4-FFF2-40B4-BE49-F238E27FC236}">
              <a16:creationId xmlns:a16="http://schemas.microsoft.com/office/drawing/2014/main" id="{E77D47E8-584F-4338-ACEE-07DB4893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79" name="srtImg" descr="https://www.explore.ms/images/sort_blank.gif">
          <a:extLst>
            <a:ext uri="{FF2B5EF4-FFF2-40B4-BE49-F238E27FC236}">
              <a16:creationId xmlns:a16="http://schemas.microsoft.com/office/drawing/2014/main" id="{75CA225F-3A23-4976-91E0-735F76C6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0" name="srtImg" descr="https://www.explore.ms/images/sort_blank.gif">
          <a:extLst>
            <a:ext uri="{FF2B5EF4-FFF2-40B4-BE49-F238E27FC236}">
              <a16:creationId xmlns:a16="http://schemas.microsoft.com/office/drawing/2014/main" id="{82F1CC73-53E2-49D8-A907-64953646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81" name="srtImg" descr="https://www.explore.ms/images/sort_blank.gif">
          <a:extLst>
            <a:ext uri="{FF2B5EF4-FFF2-40B4-BE49-F238E27FC236}">
              <a16:creationId xmlns:a16="http://schemas.microsoft.com/office/drawing/2014/main" id="{9B96793E-933C-45DC-9CFD-BD1B84B0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82" name="srtImg" descr="https://www.explore.ms/images/sort_blank.gif">
          <a:extLst>
            <a:ext uri="{FF2B5EF4-FFF2-40B4-BE49-F238E27FC236}">
              <a16:creationId xmlns:a16="http://schemas.microsoft.com/office/drawing/2014/main" id="{FBE19F7D-AA2F-4735-AFD3-C44E850B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83" name="srtImg" descr="https://www.explore.ms/images/sort_blank.gif">
          <a:extLst>
            <a:ext uri="{FF2B5EF4-FFF2-40B4-BE49-F238E27FC236}">
              <a16:creationId xmlns:a16="http://schemas.microsoft.com/office/drawing/2014/main" id="{CFC40508-0603-4DFA-8944-3A68BB0F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84" name="srtImg" descr="https://www.explore.ms/images/sort_blank.gif">
          <a:extLst>
            <a:ext uri="{FF2B5EF4-FFF2-40B4-BE49-F238E27FC236}">
              <a16:creationId xmlns:a16="http://schemas.microsoft.com/office/drawing/2014/main" id="{A7F46BC6-20AB-4A0E-8BA4-C4835F1D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85" name="srtImg" descr="https://www.explore.ms/images/sort_blank.gif">
          <a:extLst>
            <a:ext uri="{FF2B5EF4-FFF2-40B4-BE49-F238E27FC236}">
              <a16:creationId xmlns:a16="http://schemas.microsoft.com/office/drawing/2014/main" id="{A7C9BDBC-5878-4ABF-B669-68D9AE62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86" name="srtImg" descr="https://www.explore.ms/images/sort_blank.gif">
          <a:extLst>
            <a:ext uri="{FF2B5EF4-FFF2-40B4-BE49-F238E27FC236}">
              <a16:creationId xmlns:a16="http://schemas.microsoft.com/office/drawing/2014/main" id="{6DA83B99-3D01-4721-AF0D-4BC21A27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87" name="srtImg" descr="https://www.explore.ms/images/sort_blank.gif">
          <a:extLst>
            <a:ext uri="{FF2B5EF4-FFF2-40B4-BE49-F238E27FC236}">
              <a16:creationId xmlns:a16="http://schemas.microsoft.com/office/drawing/2014/main" id="{7E04521C-4701-4AE4-89F7-25E8EBF4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88" name="srtImg" descr="https://www.explore.ms/images/sort_blank.gif">
          <a:extLst>
            <a:ext uri="{FF2B5EF4-FFF2-40B4-BE49-F238E27FC236}">
              <a16:creationId xmlns:a16="http://schemas.microsoft.com/office/drawing/2014/main" id="{9583AAD9-D54A-4E38-8C98-5A57429E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189" name="srtImg" descr="https://www.explore.ms/images/sort_blank.gif">
          <a:extLst>
            <a:ext uri="{FF2B5EF4-FFF2-40B4-BE49-F238E27FC236}">
              <a16:creationId xmlns:a16="http://schemas.microsoft.com/office/drawing/2014/main" id="{25114D9A-5710-4325-B372-279A4448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525" cy="9525"/>
    <xdr:pic>
      <xdr:nvPicPr>
        <xdr:cNvPr id="190" name="srtImg" descr="https://www.explore.ms/images/sort_blank.gif">
          <a:extLst>
            <a:ext uri="{FF2B5EF4-FFF2-40B4-BE49-F238E27FC236}">
              <a16:creationId xmlns:a16="http://schemas.microsoft.com/office/drawing/2014/main" id="{E73CB935-4727-437D-AAD3-9DC034EB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525" cy="9525"/>
    <xdr:pic>
      <xdr:nvPicPr>
        <xdr:cNvPr id="191" name="srtImg" descr="https://www.explore.ms/images/sort_blank.gif">
          <a:extLst>
            <a:ext uri="{FF2B5EF4-FFF2-40B4-BE49-F238E27FC236}">
              <a16:creationId xmlns:a16="http://schemas.microsoft.com/office/drawing/2014/main" id="{89E006F0-7E6E-431C-B177-D54C232F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192" name="srtImg" descr="https://www.explore.ms/images/sort_blank.gif">
          <a:extLst>
            <a:ext uri="{FF2B5EF4-FFF2-40B4-BE49-F238E27FC236}">
              <a16:creationId xmlns:a16="http://schemas.microsoft.com/office/drawing/2014/main" id="{84338798-D551-4502-BDA3-A191338B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193" name="srtImg" descr="https://www.explore.ms/images/sort_blank.gif">
          <a:extLst>
            <a:ext uri="{FF2B5EF4-FFF2-40B4-BE49-F238E27FC236}">
              <a16:creationId xmlns:a16="http://schemas.microsoft.com/office/drawing/2014/main" id="{AE66D9D0-099F-4A4D-8156-D9A7CA17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194" name="srtImg" descr="https://www.explore.ms/images/sort_blank.gif">
          <a:extLst>
            <a:ext uri="{FF2B5EF4-FFF2-40B4-BE49-F238E27FC236}">
              <a16:creationId xmlns:a16="http://schemas.microsoft.com/office/drawing/2014/main" id="{3A06F5C4-70E3-4CBC-8DCF-2FFBB0BB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195" name="srtImg" descr="https://www.explore.ms/images/sort_blank.gif">
          <a:extLst>
            <a:ext uri="{FF2B5EF4-FFF2-40B4-BE49-F238E27FC236}">
              <a16:creationId xmlns:a16="http://schemas.microsoft.com/office/drawing/2014/main" id="{875644D4-8833-4CE5-86A0-86ED8AC7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196" name="srtImg" descr="https://www.explore.ms/images/sort_blank.gif">
          <a:extLst>
            <a:ext uri="{FF2B5EF4-FFF2-40B4-BE49-F238E27FC236}">
              <a16:creationId xmlns:a16="http://schemas.microsoft.com/office/drawing/2014/main" id="{CD91D73F-A22F-4B5E-90D9-895DD99D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197" name="srtImg" descr="https://www.explore.ms/images/sort_blank.gif">
          <a:extLst>
            <a:ext uri="{FF2B5EF4-FFF2-40B4-BE49-F238E27FC236}">
              <a16:creationId xmlns:a16="http://schemas.microsoft.com/office/drawing/2014/main" id="{D210F9B2-BC25-47BD-86FF-4E6CE412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198" name="srtImg" descr="https://www.explore.ms/images/sort_blank.gif">
          <a:extLst>
            <a:ext uri="{FF2B5EF4-FFF2-40B4-BE49-F238E27FC236}">
              <a16:creationId xmlns:a16="http://schemas.microsoft.com/office/drawing/2014/main" id="{E0401A41-92FC-404A-B646-8D854DC2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199" name="srtImg" descr="https://www.explore.ms/images/sort_blank.gif">
          <a:extLst>
            <a:ext uri="{FF2B5EF4-FFF2-40B4-BE49-F238E27FC236}">
              <a16:creationId xmlns:a16="http://schemas.microsoft.com/office/drawing/2014/main" id="{C3B3761E-0557-4BCE-BFB4-172CBB29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00" name="srtImg" descr="https://www.explore.ms/images/sort_blank.gif">
          <a:extLst>
            <a:ext uri="{FF2B5EF4-FFF2-40B4-BE49-F238E27FC236}">
              <a16:creationId xmlns:a16="http://schemas.microsoft.com/office/drawing/2014/main" id="{64BCB547-68F4-43A1-8721-77CEF8C8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01" name="srtImg" descr="https://www.explore.ms/images/sort_blank.gif">
          <a:extLst>
            <a:ext uri="{FF2B5EF4-FFF2-40B4-BE49-F238E27FC236}">
              <a16:creationId xmlns:a16="http://schemas.microsoft.com/office/drawing/2014/main" id="{375C3DE7-A745-4E22-87C8-C796E1B4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02" name="srtImg" descr="https://www.explore.ms/images/sort_blank.gif">
          <a:extLst>
            <a:ext uri="{FF2B5EF4-FFF2-40B4-BE49-F238E27FC236}">
              <a16:creationId xmlns:a16="http://schemas.microsoft.com/office/drawing/2014/main" id="{40946D24-EC43-46AD-BD40-7106242E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03" name="srtImg" descr="https://www.explore.ms/images/sort_blank.gif">
          <a:extLst>
            <a:ext uri="{FF2B5EF4-FFF2-40B4-BE49-F238E27FC236}">
              <a16:creationId xmlns:a16="http://schemas.microsoft.com/office/drawing/2014/main" id="{382D069A-F8D8-4E9E-A238-7CC52D9E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04" name="srtImg" descr="https://www.explore.ms/images/sort_blank.gif">
          <a:extLst>
            <a:ext uri="{FF2B5EF4-FFF2-40B4-BE49-F238E27FC236}">
              <a16:creationId xmlns:a16="http://schemas.microsoft.com/office/drawing/2014/main" id="{C8302162-2E40-4AB1-A2A6-04EC8662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205" name="srtImg" descr="https://www.explore.ms/images/sort_blank.gif">
          <a:extLst>
            <a:ext uri="{FF2B5EF4-FFF2-40B4-BE49-F238E27FC236}">
              <a16:creationId xmlns:a16="http://schemas.microsoft.com/office/drawing/2014/main" id="{D28F57CD-BB3F-40AC-AA22-060A5163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06" name="srtImg" descr="https://www.explore.ms/images/sort_blank.gif">
          <a:extLst>
            <a:ext uri="{FF2B5EF4-FFF2-40B4-BE49-F238E27FC236}">
              <a16:creationId xmlns:a16="http://schemas.microsoft.com/office/drawing/2014/main" id="{74629C06-419D-4375-87C3-9A4BE8F0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07" name="srtImg" descr="https://www.explore.ms/images/sort_blank.gif">
          <a:extLst>
            <a:ext uri="{FF2B5EF4-FFF2-40B4-BE49-F238E27FC236}">
              <a16:creationId xmlns:a16="http://schemas.microsoft.com/office/drawing/2014/main" id="{A9BE7228-5D71-4A49-9FCE-DA6D61AB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08" name="srtImg" descr="https://www.explore.ms/images/sort_blank.gif">
          <a:extLst>
            <a:ext uri="{FF2B5EF4-FFF2-40B4-BE49-F238E27FC236}">
              <a16:creationId xmlns:a16="http://schemas.microsoft.com/office/drawing/2014/main" id="{865A3315-20B4-42D9-A204-AA58658B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09" name="srtImg" descr="https://www.explore.ms/images/sort_blank.gif">
          <a:extLst>
            <a:ext uri="{FF2B5EF4-FFF2-40B4-BE49-F238E27FC236}">
              <a16:creationId xmlns:a16="http://schemas.microsoft.com/office/drawing/2014/main" id="{80D52D5F-41D4-4C4D-8939-4A32C155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10" name="srtImg" descr="https://www.explore.ms/images/sort_blank.gif">
          <a:extLst>
            <a:ext uri="{FF2B5EF4-FFF2-40B4-BE49-F238E27FC236}">
              <a16:creationId xmlns:a16="http://schemas.microsoft.com/office/drawing/2014/main" id="{C43114AD-4F74-4BCB-BD16-A7FAE7CE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211" name="srtImg" descr="https://www.explore.ms/images/sort_blank.gif">
          <a:extLst>
            <a:ext uri="{FF2B5EF4-FFF2-40B4-BE49-F238E27FC236}">
              <a16:creationId xmlns:a16="http://schemas.microsoft.com/office/drawing/2014/main" id="{1A88DA3D-C76C-49CA-B7FA-D3C0B81A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12" name="srtImg" descr="https://www.explore.ms/images/sort_blank.gif">
          <a:extLst>
            <a:ext uri="{FF2B5EF4-FFF2-40B4-BE49-F238E27FC236}">
              <a16:creationId xmlns:a16="http://schemas.microsoft.com/office/drawing/2014/main" id="{A2C5EEA4-15C1-4E65-8473-7958E28B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13" name="srtImg" descr="https://www.explore.ms/images/sort_blank.gif">
          <a:extLst>
            <a:ext uri="{FF2B5EF4-FFF2-40B4-BE49-F238E27FC236}">
              <a16:creationId xmlns:a16="http://schemas.microsoft.com/office/drawing/2014/main" id="{AF31823B-6C95-41BA-A15B-8619F3EC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14" name="srtImg" descr="https://www.explore.ms/images/sort_blank.gif">
          <a:extLst>
            <a:ext uri="{FF2B5EF4-FFF2-40B4-BE49-F238E27FC236}">
              <a16:creationId xmlns:a16="http://schemas.microsoft.com/office/drawing/2014/main" id="{04D19191-0BFE-42EF-941F-34082935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15" name="srtImg" descr="https://www.explore.ms/images/sort_blank.gif">
          <a:extLst>
            <a:ext uri="{FF2B5EF4-FFF2-40B4-BE49-F238E27FC236}">
              <a16:creationId xmlns:a16="http://schemas.microsoft.com/office/drawing/2014/main" id="{0F0DCA86-E00F-4B33-9DF6-191DACB6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16" name="srtImg" descr="https://www.explore.ms/images/sort_blank.gif">
          <a:extLst>
            <a:ext uri="{FF2B5EF4-FFF2-40B4-BE49-F238E27FC236}">
              <a16:creationId xmlns:a16="http://schemas.microsoft.com/office/drawing/2014/main" id="{EC12C4F7-B9D0-4A49-A03D-11F3F9D6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17" name="srtImg" descr="https://www.explore.ms/images/sort_blank.gif">
          <a:extLst>
            <a:ext uri="{FF2B5EF4-FFF2-40B4-BE49-F238E27FC236}">
              <a16:creationId xmlns:a16="http://schemas.microsoft.com/office/drawing/2014/main" id="{28E3DD77-A20C-4064-88BB-B0F42841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18" name="srtImg" descr="https://www.explore.ms/images/sort_blank.gif">
          <a:extLst>
            <a:ext uri="{FF2B5EF4-FFF2-40B4-BE49-F238E27FC236}">
              <a16:creationId xmlns:a16="http://schemas.microsoft.com/office/drawing/2014/main" id="{B72A1964-A7F4-48AB-B479-B96910CF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19" name="srtImg" descr="https://www.explore.ms/images/sort_blank.gif">
          <a:extLst>
            <a:ext uri="{FF2B5EF4-FFF2-40B4-BE49-F238E27FC236}">
              <a16:creationId xmlns:a16="http://schemas.microsoft.com/office/drawing/2014/main" id="{1B9FF2A9-6105-416A-9E3E-059257E8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20" name="srtImg" descr="https://www.explore.ms/images/sort_blank.gif">
          <a:extLst>
            <a:ext uri="{FF2B5EF4-FFF2-40B4-BE49-F238E27FC236}">
              <a16:creationId xmlns:a16="http://schemas.microsoft.com/office/drawing/2014/main" id="{11201DCD-5C4E-4BEA-9E06-A2AF780A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21" name="srtImg" descr="https://www.explore.ms/images/sort_blank.gif">
          <a:extLst>
            <a:ext uri="{FF2B5EF4-FFF2-40B4-BE49-F238E27FC236}">
              <a16:creationId xmlns:a16="http://schemas.microsoft.com/office/drawing/2014/main" id="{C65488C2-A751-4A47-832F-4717A9EC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22" name="srtImg" descr="https://www.explore.ms/images/sort_blank.gif">
          <a:extLst>
            <a:ext uri="{FF2B5EF4-FFF2-40B4-BE49-F238E27FC236}">
              <a16:creationId xmlns:a16="http://schemas.microsoft.com/office/drawing/2014/main" id="{7D4713FD-3BA0-4E4C-9F8D-4BAED37E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223" name="srtImg" descr="https://www.explore.ms/images/sort_blank.gif">
          <a:extLst>
            <a:ext uri="{FF2B5EF4-FFF2-40B4-BE49-F238E27FC236}">
              <a16:creationId xmlns:a16="http://schemas.microsoft.com/office/drawing/2014/main" id="{C965F7B9-D5B0-4EE1-A760-94B22226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24" name="srtImg" descr="https://www.explore.ms/images/sort_blank.gif">
          <a:extLst>
            <a:ext uri="{FF2B5EF4-FFF2-40B4-BE49-F238E27FC236}">
              <a16:creationId xmlns:a16="http://schemas.microsoft.com/office/drawing/2014/main" id="{1AE73897-F5F6-4EAC-8CE8-D5BE80CD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25" name="srtImg" descr="https://www.explore.ms/images/sort_blank.gif">
          <a:extLst>
            <a:ext uri="{FF2B5EF4-FFF2-40B4-BE49-F238E27FC236}">
              <a16:creationId xmlns:a16="http://schemas.microsoft.com/office/drawing/2014/main" id="{888BCC8A-2E6D-4168-ABC9-EE6FEFA7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26" name="srtImg" descr="https://www.explore.ms/images/sort_blank.gif">
          <a:extLst>
            <a:ext uri="{FF2B5EF4-FFF2-40B4-BE49-F238E27FC236}">
              <a16:creationId xmlns:a16="http://schemas.microsoft.com/office/drawing/2014/main" id="{0DB40C23-BE1B-4E79-A391-D71E87E5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27" name="srtImg" descr="https://www.explore.ms/images/sort_blank.gif">
          <a:extLst>
            <a:ext uri="{FF2B5EF4-FFF2-40B4-BE49-F238E27FC236}">
              <a16:creationId xmlns:a16="http://schemas.microsoft.com/office/drawing/2014/main" id="{BD3F91F3-D912-44C4-8A79-FAB9194A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28" name="srtImg" descr="https://www.explore.ms/images/sort_blank.gif">
          <a:extLst>
            <a:ext uri="{FF2B5EF4-FFF2-40B4-BE49-F238E27FC236}">
              <a16:creationId xmlns:a16="http://schemas.microsoft.com/office/drawing/2014/main" id="{9F6932FD-ED72-403D-96E8-F42089AC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229" name="srtImg" descr="https://www.explore.ms/images/sort_blank.gif">
          <a:extLst>
            <a:ext uri="{FF2B5EF4-FFF2-40B4-BE49-F238E27FC236}">
              <a16:creationId xmlns:a16="http://schemas.microsoft.com/office/drawing/2014/main" id="{D3C73082-5576-43D9-9A59-84F55F67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30" name="srtImg" descr="https://www.explore.ms/images/sort_blank.gif">
          <a:extLst>
            <a:ext uri="{FF2B5EF4-FFF2-40B4-BE49-F238E27FC236}">
              <a16:creationId xmlns:a16="http://schemas.microsoft.com/office/drawing/2014/main" id="{34C04E5C-692D-4F0C-B786-D3D19A22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31" name="srtImg" descr="https://www.explore.ms/images/sort_blank.gif">
          <a:extLst>
            <a:ext uri="{FF2B5EF4-FFF2-40B4-BE49-F238E27FC236}">
              <a16:creationId xmlns:a16="http://schemas.microsoft.com/office/drawing/2014/main" id="{279F660A-FDBB-4FAA-B9EE-E072D763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32" name="srtImg" descr="https://www.explore.ms/images/sort_blank.gif">
          <a:extLst>
            <a:ext uri="{FF2B5EF4-FFF2-40B4-BE49-F238E27FC236}">
              <a16:creationId xmlns:a16="http://schemas.microsoft.com/office/drawing/2014/main" id="{E3530841-5237-4E54-8141-AA63A400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33" name="srtImg" descr="https://www.explore.ms/images/sort_blank.gif">
          <a:extLst>
            <a:ext uri="{FF2B5EF4-FFF2-40B4-BE49-F238E27FC236}">
              <a16:creationId xmlns:a16="http://schemas.microsoft.com/office/drawing/2014/main" id="{093F6B29-8334-40CB-B1D7-B2D27B0F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34" name="srtImg" descr="https://www.explore.ms/images/sort_blank.gif">
          <a:extLst>
            <a:ext uri="{FF2B5EF4-FFF2-40B4-BE49-F238E27FC236}">
              <a16:creationId xmlns:a16="http://schemas.microsoft.com/office/drawing/2014/main" id="{8B0D3EBD-7F1C-478B-AB8F-D15547A1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35" name="srtImg" descr="https://www.explore.ms/images/sort_blank.gif">
          <a:extLst>
            <a:ext uri="{FF2B5EF4-FFF2-40B4-BE49-F238E27FC236}">
              <a16:creationId xmlns:a16="http://schemas.microsoft.com/office/drawing/2014/main" id="{DF4F7E7F-468E-4A80-A6DF-250777EE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36" name="srtImg" descr="https://www.explore.ms/images/sort_blank.gif">
          <a:extLst>
            <a:ext uri="{FF2B5EF4-FFF2-40B4-BE49-F238E27FC236}">
              <a16:creationId xmlns:a16="http://schemas.microsoft.com/office/drawing/2014/main" id="{6D25F370-F3DB-4997-AC27-F3810719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37" name="srtImg" descr="https://www.explore.ms/images/sort_blank.gif">
          <a:extLst>
            <a:ext uri="{FF2B5EF4-FFF2-40B4-BE49-F238E27FC236}">
              <a16:creationId xmlns:a16="http://schemas.microsoft.com/office/drawing/2014/main" id="{3D0D083E-B87C-4C64-8CB2-7AC2F4BE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238" name="srtImg" descr="https://www.explore.ms/images/sort_blank.gif">
          <a:extLst>
            <a:ext uri="{FF2B5EF4-FFF2-40B4-BE49-F238E27FC236}">
              <a16:creationId xmlns:a16="http://schemas.microsoft.com/office/drawing/2014/main" id="{6AD8CE58-0302-42DB-B13A-0418E9BE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239" name="srtImg" descr="https://www.explore.ms/images/sort_blank.gif">
          <a:extLst>
            <a:ext uri="{FF2B5EF4-FFF2-40B4-BE49-F238E27FC236}">
              <a16:creationId xmlns:a16="http://schemas.microsoft.com/office/drawing/2014/main" id="{4B435142-97E0-49AC-8898-5E8354FD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240" name="srtImg" descr="https://www.explore.ms/images/sort_blank.gif">
          <a:extLst>
            <a:ext uri="{FF2B5EF4-FFF2-40B4-BE49-F238E27FC236}">
              <a16:creationId xmlns:a16="http://schemas.microsoft.com/office/drawing/2014/main" id="{0F4A73F8-7962-4A7F-95F1-B05DF215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241" name="srtImg" descr="https://www.explore.ms/images/sort_blank.gif">
          <a:extLst>
            <a:ext uri="{FF2B5EF4-FFF2-40B4-BE49-F238E27FC236}">
              <a16:creationId xmlns:a16="http://schemas.microsoft.com/office/drawing/2014/main" id="{B78304F4-4AA8-4C50-9C6E-A5090244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242" name="srtImg" descr="https://www.explore.ms/images/sort_blank.gif">
          <a:extLst>
            <a:ext uri="{FF2B5EF4-FFF2-40B4-BE49-F238E27FC236}">
              <a16:creationId xmlns:a16="http://schemas.microsoft.com/office/drawing/2014/main" id="{39A2B924-80D8-46BB-A9F6-1F59997B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243" name="srtImg" descr="https://www.explore.ms/images/sort_blank.gif">
          <a:extLst>
            <a:ext uri="{FF2B5EF4-FFF2-40B4-BE49-F238E27FC236}">
              <a16:creationId xmlns:a16="http://schemas.microsoft.com/office/drawing/2014/main" id="{C1BC4058-4149-410C-928D-B56770AA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244" name="srtImg" descr="https://www.explore.ms/images/sort_blank.gif">
          <a:extLst>
            <a:ext uri="{FF2B5EF4-FFF2-40B4-BE49-F238E27FC236}">
              <a16:creationId xmlns:a16="http://schemas.microsoft.com/office/drawing/2014/main" id="{0BC5009F-9F54-4E3A-B4AF-07B4C17F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245" name="srtImg" descr="https://www.explore.ms/images/sort_blank.gif">
          <a:extLst>
            <a:ext uri="{FF2B5EF4-FFF2-40B4-BE49-F238E27FC236}">
              <a16:creationId xmlns:a16="http://schemas.microsoft.com/office/drawing/2014/main" id="{3F6EBE69-0A00-4C6A-89A5-1F74DF98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246" name="srtImg" descr="https://www.explore.ms/images/sort_blank.gif">
          <a:extLst>
            <a:ext uri="{FF2B5EF4-FFF2-40B4-BE49-F238E27FC236}">
              <a16:creationId xmlns:a16="http://schemas.microsoft.com/office/drawing/2014/main" id="{0A4287B7-D3BB-4461-8704-5931BE2B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247" name="srtImg" descr="https://www.explore.ms/images/sort_blank.gif">
          <a:extLst>
            <a:ext uri="{FF2B5EF4-FFF2-40B4-BE49-F238E27FC236}">
              <a16:creationId xmlns:a16="http://schemas.microsoft.com/office/drawing/2014/main" id="{9CD48D2C-FF4F-4BF7-BAAD-069D88F1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48" name="srtImg" descr="https://www.explore.ms/images/sort_blank.gif">
          <a:extLst>
            <a:ext uri="{FF2B5EF4-FFF2-40B4-BE49-F238E27FC236}">
              <a16:creationId xmlns:a16="http://schemas.microsoft.com/office/drawing/2014/main" id="{E145CAC8-99B7-4063-92B2-93165504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49" name="srtImg" descr="https://www.explore.ms/images/sort_blank.gif">
          <a:extLst>
            <a:ext uri="{FF2B5EF4-FFF2-40B4-BE49-F238E27FC236}">
              <a16:creationId xmlns:a16="http://schemas.microsoft.com/office/drawing/2014/main" id="{94ED8AA6-7203-409C-920D-B21270E8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50" name="srtImg" descr="https://www.explore.ms/images/sort_blank.gif">
          <a:extLst>
            <a:ext uri="{FF2B5EF4-FFF2-40B4-BE49-F238E27FC236}">
              <a16:creationId xmlns:a16="http://schemas.microsoft.com/office/drawing/2014/main" id="{917B5DDD-2404-4581-9FE3-0623E7FA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51" name="srtImg" descr="https://www.explore.ms/images/sort_blank.gif">
          <a:extLst>
            <a:ext uri="{FF2B5EF4-FFF2-40B4-BE49-F238E27FC236}">
              <a16:creationId xmlns:a16="http://schemas.microsoft.com/office/drawing/2014/main" id="{BBE6A879-7CAC-4C30-8C60-AC20ECA9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52" name="srtImg" descr="https://www.explore.ms/images/sort_blank.gif">
          <a:extLst>
            <a:ext uri="{FF2B5EF4-FFF2-40B4-BE49-F238E27FC236}">
              <a16:creationId xmlns:a16="http://schemas.microsoft.com/office/drawing/2014/main" id="{9D8C65FA-6A81-4D8E-BA69-01A0ECFC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253" name="srtImg" descr="https://www.explore.ms/images/sort_blank.gif">
          <a:extLst>
            <a:ext uri="{FF2B5EF4-FFF2-40B4-BE49-F238E27FC236}">
              <a16:creationId xmlns:a16="http://schemas.microsoft.com/office/drawing/2014/main" id="{2166B6B7-8A6C-49D8-9133-E5F17D83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54" name="srtImg" descr="https://www.explore.ms/images/sort_blank.gif">
          <a:extLst>
            <a:ext uri="{FF2B5EF4-FFF2-40B4-BE49-F238E27FC236}">
              <a16:creationId xmlns:a16="http://schemas.microsoft.com/office/drawing/2014/main" id="{1DFF2B54-3D21-4555-86FC-E10751E7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55" name="srtImg" descr="https://www.explore.ms/images/sort_blank.gif">
          <a:extLst>
            <a:ext uri="{FF2B5EF4-FFF2-40B4-BE49-F238E27FC236}">
              <a16:creationId xmlns:a16="http://schemas.microsoft.com/office/drawing/2014/main" id="{76F0F782-1FB1-4932-9429-884B808A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56" name="srtImg" descr="https://www.explore.ms/images/sort_blank.gif">
          <a:extLst>
            <a:ext uri="{FF2B5EF4-FFF2-40B4-BE49-F238E27FC236}">
              <a16:creationId xmlns:a16="http://schemas.microsoft.com/office/drawing/2014/main" id="{3F2C50C8-A60E-45C1-86A4-0CC75F57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57" name="srtImg" descr="https://www.explore.ms/images/sort_blank.gif">
          <a:extLst>
            <a:ext uri="{FF2B5EF4-FFF2-40B4-BE49-F238E27FC236}">
              <a16:creationId xmlns:a16="http://schemas.microsoft.com/office/drawing/2014/main" id="{3BE0623D-315F-4499-93D7-484D305A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58" name="srtImg" descr="https://www.explore.ms/images/sort_blank.gif">
          <a:extLst>
            <a:ext uri="{FF2B5EF4-FFF2-40B4-BE49-F238E27FC236}">
              <a16:creationId xmlns:a16="http://schemas.microsoft.com/office/drawing/2014/main" id="{D9762FA3-9F5D-4350-95E2-575D0E67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259" name="srtImg" descr="https://www.explore.ms/images/sort_blank.gif">
          <a:extLst>
            <a:ext uri="{FF2B5EF4-FFF2-40B4-BE49-F238E27FC236}">
              <a16:creationId xmlns:a16="http://schemas.microsoft.com/office/drawing/2014/main" id="{A6042AD2-66C5-4358-A59A-9FC006C2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60" name="srtImg" descr="https://www.explore.ms/images/sort_blank.gif">
          <a:extLst>
            <a:ext uri="{FF2B5EF4-FFF2-40B4-BE49-F238E27FC236}">
              <a16:creationId xmlns:a16="http://schemas.microsoft.com/office/drawing/2014/main" id="{D87D8A97-D61B-4404-9228-658DDE37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61" name="srtImg" descr="https://www.explore.ms/images/sort_blank.gif">
          <a:extLst>
            <a:ext uri="{FF2B5EF4-FFF2-40B4-BE49-F238E27FC236}">
              <a16:creationId xmlns:a16="http://schemas.microsoft.com/office/drawing/2014/main" id="{98CCBAA5-E36B-4801-9133-A078D0AB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62" name="srtImg" descr="https://www.explore.ms/images/sort_blank.gif">
          <a:extLst>
            <a:ext uri="{FF2B5EF4-FFF2-40B4-BE49-F238E27FC236}">
              <a16:creationId xmlns:a16="http://schemas.microsoft.com/office/drawing/2014/main" id="{E71D5D9A-F825-4C5A-AFAE-43331CAF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63" name="srtImg" descr="https://www.explore.ms/images/sort_blank.gif">
          <a:extLst>
            <a:ext uri="{FF2B5EF4-FFF2-40B4-BE49-F238E27FC236}">
              <a16:creationId xmlns:a16="http://schemas.microsoft.com/office/drawing/2014/main" id="{77D4513E-A8DC-4247-9A7D-306DB91A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64" name="srtImg" descr="https://www.explore.ms/images/sort_blank.gif">
          <a:extLst>
            <a:ext uri="{FF2B5EF4-FFF2-40B4-BE49-F238E27FC236}">
              <a16:creationId xmlns:a16="http://schemas.microsoft.com/office/drawing/2014/main" id="{96682A29-CE13-44CE-BC74-F3A1F83E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265" name="srtImg" descr="https://www.explore.ms/images/sort_blank.gif">
          <a:extLst>
            <a:ext uri="{FF2B5EF4-FFF2-40B4-BE49-F238E27FC236}">
              <a16:creationId xmlns:a16="http://schemas.microsoft.com/office/drawing/2014/main" id="{55C5EB2F-4CC4-4A5B-8BF6-22F82C0F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66" name="srtImg" descr="https://www.explore.ms/images/sort_blank.gif">
          <a:extLst>
            <a:ext uri="{FF2B5EF4-FFF2-40B4-BE49-F238E27FC236}">
              <a16:creationId xmlns:a16="http://schemas.microsoft.com/office/drawing/2014/main" id="{45920FFC-96E4-47A7-ACE7-349EA329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67" name="srtImg" descr="https://www.explore.ms/images/sort_blank.gif">
          <a:extLst>
            <a:ext uri="{FF2B5EF4-FFF2-40B4-BE49-F238E27FC236}">
              <a16:creationId xmlns:a16="http://schemas.microsoft.com/office/drawing/2014/main" id="{8E3FF953-A65C-4D45-BB9F-DAD60CC9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68" name="srtImg" descr="https://www.explore.ms/images/sort_blank.gif">
          <a:extLst>
            <a:ext uri="{FF2B5EF4-FFF2-40B4-BE49-F238E27FC236}">
              <a16:creationId xmlns:a16="http://schemas.microsoft.com/office/drawing/2014/main" id="{96054AC5-9B80-454D-923C-83B8FC16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69" name="srtImg" descr="https://www.explore.ms/images/sort_blank.gif">
          <a:extLst>
            <a:ext uri="{FF2B5EF4-FFF2-40B4-BE49-F238E27FC236}">
              <a16:creationId xmlns:a16="http://schemas.microsoft.com/office/drawing/2014/main" id="{43616A0C-A041-4E49-9AA4-CAAE5525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70" name="srtImg" descr="https://www.explore.ms/images/sort_blank.gif">
          <a:extLst>
            <a:ext uri="{FF2B5EF4-FFF2-40B4-BE49-F238E27FC236}">
              <a16:creationId xmlns:a16="http://schemas.microsoft.com/office/drawing/2014/main" id="{C6337303-4FBE-44EC-8129-94F42234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271" name="srtImg" descr="https://www.explore.ms/images/sort_blank.gif">
          <a:extLst>
            <a:ext uri="{FF2B5EF4-FFF2-40B4-BE49-F238E27FC236}">
              <a16:creationId xmlns:a16="http://schemas.microsoft.com/office/drawing/2014/main" id="{E0C247DD-C9C7-4936-A94E-778F42A8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72" name="srtImg" descr="https://www.explore.ms/images/sort_blank.gif">
          <a:extLst>
            <a:ext uri="{FF2B5EF4-FFF2-40B4-BE49-F238E27FC236}">
              <a16:creationId xmlns:a16="http://schemas.microsoft.com/office/drawing/2014/main" id="{7D4A1C08-E86E-4995-A48B-AD3D1B35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73" name="srtImg" descr="https://www.explore.ms/images/sort_blank.gif">
          <a:extLst>
            <a:ext uri="{FF2B5EF4-FFF2-40B4-BE49-F238E27FC236}">
              <a16:creationId xmlns:a16="http://schemas.microsoft.com/office/drawing/2014/main" id="{EDC55798-45B8-4F36-9F5B-5F7914AC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74" name="srtImg" descr="https://www.explore.ms/images/sort_blank.gif">
          <a:extLst>
            <a:ext uri="{FF2B5EF4-FFF2-40B4-BE49-F238E27FC236}">
              <a16:creationId xmlns:a16="http://schemas.microsoft.com/office/drawing/2014/main" id="{594C1A00-694E-4AA1-9615-F3134F8F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75" name="srtImg" descr="https://www.explore.ms/images/sort_blank.gif">
          <a:extLst>
            <a:ext uri="{FF2B5EF4-FFF2-40B4-BE49-F238E27FC236}">
              <a16:creationId xmlns:a16="http://schemas.microsoft.com/office/drawing/2014/main" id="{633EEB0A-66D9-4917-B9FF-7D6013B4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76" name="srtImg" descr="https://www.explore.ms/images/sort_blank.gif">
          <a:extLst>
            <a:ext uri="{FF2B5EF4-FFF2-40B4-BE49-F238E27FC236}">
              <a16:creationId xmlns:a16="http://schemas.microsoft.com/office/drawing/2014/main" id="{F29AE2BE-6A94-4A5F-8AB0-8A8A2E90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277" name="srtImg" descr="https://www.explore.ms/images/sort_blank.gif">
          <a:extLst>
            <a:ext uri="{FF2B5EF4-FFF2-40B4-BE49-F238E27FC236}">
              <a16:creationId xmlns:a16="http://schemas.microsoft.com/office/drawing/2014/main" id="{2D489591-FF42-4C1B-A321-F94972CE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78" name="srtImg" descr="https://www.explore.ms/images/sort_blank.gif">
          <a:extLst>
            <a:ext uri="{FF2B5EF4-FFF2-40B4-BE49-F238E27FC236}">
              <a16:creationId xmlns:a16="http://schemas.microsoft.com/office/drawing/2014/main" id="{FF0553C3-58CB-4FEA-B7DB-0AA4DEA5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79" name="srtImg" descr="https://www.explore.ms/images/sort_blank.gif">
          <a:extLst>
            <a:ext uri="{FF2B5EF4-FFF2-40B4-BE49-F238E27FC236}">
              <a16:creationId xmlns:a16="http://schemas.microsoft.com/office/drawing/2014/main" id="{B4CDC1E2-F14E-40E2-B8A5-6682E4C9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80" name="srtImg" descr="https://www.explore.ms/images/sort_blank.gif">
          <a:extLst>
            <a:ext uri="{FF2B5EF4-FFF2-40B4-BE49-F238E27FC236}">
              <a16:creationId xmlns:a16="http://schemas.microsoft.com/office/drawing/2014/main" id="{E953A879-7509-404F-99F2-1EF1C835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81" name="srtImg" descr="https://www.explore.ms/images/sort_blank.gif">
          <a:extLst>
            <a:ext uri="{FF2B5EF4-FFF2-40B4-BE49-F238E27FC236}">
              <a16:creationId xmlns:a16="http://schemas.microsoft.com/office/drawing/2014/main" id="{1F65BCAC-24C5-45C0-BE86-C64BBA95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82" name="srtImg" descr="https://www.explore.ms/images/sort_blank.gif">
          <a:extLst>
            <a:ext uri="{FF2B5EF4-FFF2-40B4-BE49-F238E27FC236}">
              <a16:creationId xmlns:a16="http://schemas.microsoft.com/office/drawing/2014/main" id="{9C5BFEBB-B96B-47B9-8040-86E58175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83" name="srtImg" descr="https://www.explore.ms/images/sort_blank.gif">
          <a:extLst>
            <a:ext uri="{FF2B5EF4-FFF2-40B4-BE49-F238E27FC236}">
              <a16:creationId xmlns:a16="http://schemas.microsoft.com/office/drawing/2014/main" id="{46F8EC5A-80B1-46B5-AC1F-81DA2CD3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84" name="srtImg" descr="https://www.explore.ms/images/sort_blank.gif">
          <a:extLst>
            <a:ext uri="{FF2B5EF4-FFF2-40B4-BE49-F238E27FC236}">
              <a16:creationId xmlns:a16="http://schemas.microsoft.com/office/drawing/2014/main" id="{728B660F-ED11-4F36-92BB-BA2F401D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85" name="srtImg" descr="https://www.explore.ms/images/sort_blank.gif">
          <a:extLst>
            <a:ext uri="{FF2B5EF4-FFF2-40B4-BE49-F238E27FC236}">
              <a16:creationId xmlns:a16="http://schemas.microsoft.com/office/drawing/2014/main" id="{538CDD24-ADBD-4D83-8A5D-A0B042DF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286" name="srtImg" descr="https://www.explore.ms/images/sort_blank.gif">
          <a:extLst>
            <a:ext uri="{FF2B5EF4-FFF2-40B4-BE49-F238E27FC236}">
              <a16:creationId xmlns:a16="http://schemas.microsoft.com/office/drawing/2014/main" id="{348146D2-84C1-4D2A-BD78-FA1B52FD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287" name="srtImg" descr="https://www.explore.ms/images/sort_blank.gif">
          <a:extLst>
            <a:ext uri="{FF2B5EF4-FFF2-40B4-BE49-F238E27FC236}">
              <a16:creationId xmlns:a16="http://schemas.microsoft.com/office/drawing/2014/main" id="{EDB9974D-CB5C-46A2-8499-BE6D4B6E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288" name="srtImg" descr="https://www.explore.ms/images/sort_blank.gif">
          <a:extLst>
            <a:ext uri="{FF2B5EF4-FFF2-40B4-BE49-F238E27FC236}">
              <a16:creationId xmlns:a16="http://schemas.microsoft.com/office/drawing/2014/main" id="{2CC390E8-CB4F-4058-A866-B2506CD3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289" name="srtImg" descr="https://www.explore.ms/images/sort_blank.gif">
          <a:extLst>
            <a:ext uri="{FF2B5EF4-FFF2-40B4-BE49-F238E27FC236}">
              <a16:creationId xmlns:a16="http://schemas.microsoft.com/office/drawing/2014/main" id="{33F973D7-718F-4EBF-91D2-E95524A3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290" name="srtImg" descr="https://www.explore.ms/images/sort_blank.gif">
          <a:extLst>
            <a:ext uri="{FF2B5EF4-FFF2-40B4-BE49-F238E27FC236}">
              <a16:creationId xmlns:a16="http://schemas.microsoft.com/office/drawing/2014/main" id="{2B75BDD5-897A-4C8D-8859-3A9DA430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291" name="srtImg" descr="https://www.explore.ms/images/sort_blank.gif">
          <a:extLst>
            <a:ext uri="{FF2B5EF4-FFF2-40B4-BE49-F238E27FC236}">
              <a16:creationId xmlns:a16="http://schemas.microsoft.com/office/drawing/2014/main" id="{F8BDB9EA-5F5A-45B7-BEA0-81410DA1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292" name="srtImg" descr="https://www.explore.ms/images/sort_blank.gif">
          <a:extLst>
            <a:ext uri="{FF2B5EF4-FFF2-40B4-BE49-F238E27FC236}">
              <a16:creationId xmlns:a16="http://schemas.microsoft.com/office/drawing/2014/main" id="{0E692F51-19DE-4955-9F77-6C6001C5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293" name="srtImg" descr="https://www.explore.ms/images/sort_blank.gif">
          <a:extLst>
            <a:ext uri="{FF2B5EF4-FFF2-40B4-BE49-F238E27FC236}">
              <a16:creationId xmlns:a16="http://schemas.microsoft.com/office/drawing/2014/main" id="{EBA53B2E-BA01-4BBE-88CB-013383D3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294" name="srtImg" descr="https://www.explore.ms/images/sort_blank.gif">
          <a:extLst>
            <a:ext uri="{FF2B5EF4-FFF2-40B4-BE49-F238E27FC236}">
              <a16:creationId xmlns:a16="http://schemas.microsoft.com/office/drawing/2014/main" id="{3DF924E7-768F-4C05-87EA-37DAAD56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295" name="srtImg" descr="https://www.explore.ms/images/sort_blank.gif">
          <a:extLst>
            <a:ext uri="{FF2B5EF4-FFF2-40B4-BE49-F238E27FC236}">
              <a16:creationId xmlns:a16="http://schemas.microsoft.com/office/drawing/2014/main" id="{6A1FC10D-E3B9-45A3-80A4-AA4D050B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296" name="srtImg" descr="https://www.explore.ms/images/sort_blank.gif">
          <a:extLst>
            <a:ext uri="{FF2B5EF4-FFF2-40B4-BE49-F238E27FC236}">
              <a16:creationId xmlns:a16="http://schemas.microsoft.com/office/drawing/2014/main" id="{250E472F-47D0-4A22-AAF7-D83632A2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297" name="srtImg" descr="https://www.explore.ms/images/sort_blank.gif">
          <a:extLst>
            <a:ext uri="{FF2B5EF4-FFF2-40B4-BE49-F238E27FC236}">
              <a16:creationId xmlns:a16="http://schemas.microsoft.com/office/drawing/2014/main" id="{6BAFCC96-3930-46CA-AA9E-FB618D59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298" name="srtImg" descr="https://www.explore.ms/images/sort_blank.gif">
          <a:extLst>
            <a:ext uri="{FF2B5EF4-FFF2-40B4-BE49-F238E27FC236}">
              <a16:creationId xmlns:a16="http://schemas.microsoft.com/office/drawing/2014/main" id="{DD4735E8-E9C1-4A29-A660-531F6490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299" name="srtImg" descr="https://www.explore.ms/images/sort_blank.gif">
          <a:extLst>
            <a:ext uri="{FF2B5EF4-FFF2-40B4-BE49-F238E27FC236}">
              <a16:creationId xmlns:a16="http://schemas.microsoft.com/office/drawing/2014/main" id="{14825750-15D4-4723-8CBE-7E43EFB6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300" name="srtImg" descr="https://www.explore.ms/images/sort_blank.gif">
          <a:extLst>
            <a:ext uri="{FF2B5EF4-FFF2-40B4-BE49-F238E27FC236}">
              <a16:creationId xmlns:a16="http://schemas.microsoft.com/office/drawing/2014/main" id="{5CF4DDF7-3806-459D-A421-B1FE5060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301" name="srtImg" descr="https://www.explore.ms/images/sort_blank.gif">
          <a:extLst>
            <a:ext uri="{FF2B5EF4-FFF2-40B4-BE49-F238E27FC236}">
              <a16:creationId xmlns:a16="http://schemas.microsoft.com/office/drawing/2014/main" id="{A232AEFF-3B25-43C2-8789-B032239E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302" name="srtImg" descr="https://www.explore.ms/images/sort_blank.gif">
          <a:extLst>
            <a:ext uri="{FF2B5EF4-FFF2-40B4-BE49-F238E27FC236}">
              <a16:creationId xmlns:a16="http://schemas.microsoft.com/office/drawing/2014/main" id="{49ECF60A-91B3-4086-A060-E62EC8FD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303" name="srtImg" descr="https://www.explore.ms/images/sort_blank.gif">
          <a:extLst>
            <a:ext uri="{FF2B5EF4-FFF2-40B4-BE49-F238E27FC236}">
              <a16:creationId xmlns:a16="http://schemas.microsoft.com/office/drawing/2014/main" id="{A2000AA2-0543-45CF-8E90-11CC42A2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304" name="srtImg" descr="https://www.explore.ms/images/sort_blank.gif">
          <a:extLst>
            <a:ext uri="{FF2B5EF4-FFF2-40B4-BE49-F238E27FC236}">
              <a16:creationId xmlns:a16="http://schemas.microsoft.com/office/drawing/2014/main" id="{EBF2E876-2133-41B5-8944-B7C24205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305" name="srtImg" descr="https://www.explore.ms/images/sort_blank.gif">
          <a:extLst>
            <a:ext uri="{FF2B5EF4-FFF2-40B4-BE49-F238E27FC236}">
              <a16:creationId xmlns:a16="http://schemas.microsoft.com/office/drawing/2014/main" id="{E626A3CD-75D6-4143-83E4-104F2116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306" name="srtImg" descr="https://www.explore.ms/images/sort_blank.gif">
          <a:extLst>
            <a:ext uri="{FF2B5EF4-FFF2-40B4-BE49-F238E27FC236}">
              <a16:creationId xmlns:a16="http://schemas.microsoft.com/office/drawing/2014/main" id="{AEC049F9-B7B9-48D2-B72A-A4958578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307" name="srtImg" descr="https://www.explore.ms/images/sort_blank.gif">
          <a:extLst>
            <a:ext uri="{FF2B5EF4-FFF2-40B4-BE49-F238E27FC236}">
              <a16:creationId xmlns:a16="http://schemas.microsoft.com/office/drawing/2014/main" id="{51D7DE3C-4914-4F9E-9315-0D0007D0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308" name="srtImg" descr="https://www.explore.ms/images/sort_blank.gif">
          <a:extLst>
            <a:ext uri="{FF2B5EF4-FFF2-40B4-BE49-F238E27FC236}">
              <a16:creationId xmlns:a16="http://schemas.microsoft.com/office/drawing/2014/main" id="{58EBB551-9B82-4DEF-91DF-FECA2253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309" name="srtImg" descr="https://www.explore.ms/images/sort_blank.gif">
          <a:extLst>
            <a:ext uri="{FF2B5EF4-FFF2-40B4-BE49-F238E27FC236}">
              <a16:creationId xmlns:a16="http://schemas.microsoft.com/office/drawing/2014/main" id="{6691C82D-930F-4CA8-A19C-BF59D955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310" name="srtImg" descr="https://www.explore.ms/images/sort_blank.gif">
          <a:extLst>
            <a:ext uri="{FF2B5EF4-FFF2-40B4-BE49-F238E27FC236}">
              <a16:creationId xmlns:a16="http://schemas.microsoft.com/office/drawing/2014/main" id="{D9405940-7763-4FDF-A9D8-06EA2646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311" name="srtImg" descr="https://www.explore.ms/images/sort_blank.gif">
          <a:extLst>
            <a:ext uri="{FF2B5EF4-FFF2-40B4-BE49-F238E27FC236}">
              <a16:creationId xmlns:a16="http://schemas.microsoft.com/office/drawing/2014/main" id="{12A06CAC-D9F6-48D2-8BE2-1E59D143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12" name="srtImg" descr="https://www.explore.ms/images/sort_blank.gif">
          <a:extLst>
            <a:ext uri="{FF2B5EF4-FFF2-40B4-BE49-F238E27FC236}">
              <a16:creationId xmlns:a16="http://schemas.microsoft.com/office/drawing/2014/main" id="{95BF91A0-8343-4B5C-921B-05156AC3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13" name="srtImg" descr="https://www.explore.ms/images/sort_blank.gif">
          <a:extLst>
            <a:ext uri="{FF2B5EF4-FFF2-40B4-BE49-F238E27FC236}">
              <a16:creationId xmlns:a16="http://schemas.microsoft.com/office/drawing/2014/main" id="{4C6F0C2F-EFA8-4D15-8377-8F85B2EE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14" name="srtImg" descr="https://www.explore.ms/images/sort_blank.gif">
          <a:extLst>
            <a:ext uri="{FF2B5EF4-FFF2-40B4-BE49-F238E27FC236}">
              <a16:creationId xmlns:a16="http://schemas.microsoft.com/office/drawing/2014/main" id="{85BEDCB0-5D6A-4D2D-9317-F5060FCA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15" name="srtImg" descr="https://www.explore.ms/images/sort_blank.gif">
          <a:extLst>
            <a:ext uri="{FF2B5EF4-FFF2-40B4-BE49-F238E27FC236}">
              <a16:creationId xmlns:a16="http://schemas.microsoft.com/office/drawing/2014/main" id="{7FF0B326-64C1-477E-B4EB-8FDE35FC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16" name="srtImg" descr="https://www.explore.ms/images/sort_blank.gif">
          <a:extLst>
            <a:ext uri="{FF2B5EF4-FFF2-40B4-BE49-F238E27FC236}">
              <a16:creationId xmlns:a16="http://schemas.microsoft.com/office/drawing/2014/main" id="{EDB64D7B-DAB8-4A5F-8468-68D94C1B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17" name="srtImg" descr="https://www.explore.ms/images/sort_blank.gif">
          <a:extLst>
            <a:ext uri="{FF2B5EF4-FFF2-40B4-BE49-F238E27FC236}">
              <a16:creationId xmlns:a16="http://schemas.microsoft.com/office/drawing/2014/main" id="{17316DE9-F5D3-4188-906F-C6AC8171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18" name="srtImg" descr="https://www.explore.ms/images/sort_blank.gif">
          <a:extLst>
            <a:ext uri="{FF2B5EF4-FFF2-40B4-BE49-F238E27FC236}">
              <a16:creationId xmlns:a16="http://schemas.microsoft.com/office/drawing/2014/main" id="{F6EE21F6-9718-4DD8-84CD-2BAF6B94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19" name="srtImg" descr="https://www.explore.ms/images/sort_blank.gif">
          <a:extLst>
            <a:ext uri="{FF2B5EF4-FFF2-40B4-BE49-F238E27FC236}">
              <a16:creationId xmlns:a16="http://schemas.microsoft.com/office/drawing/2014/main" id="{CF7CAC95-B425-477E-A5D4-10240F63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20" name="srtImg" descr="https://www.explore.ms/images/sort_blank.gif">
          <a:extLst>
            <a:ext uri="{FF2B5EF4-FFF2-40B4-BE49-F238E27FC236}">
              <a16:creationId xmlns:a16="http://schemas.microsoft.com/office/drawing/2014/main" id="{5A4EB827-FEFC-4236-BAD4-E72900F5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21" name="srtImg" descr="https://www.explore.ms/images/sort_blank.gif">
          <a:extLst>
            <a:ext uri="{FF2B5EF4-FFF2-40B4-BE49-F238E27FC236}">
              <a16:creationId xmlns:a16="http://schemas.microsoft.com/office/drawing/2014/main" id="{43A56203-A53D-4086-985F-813B0825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22" name="srtImg" descr="https://www.explore.ms/images/sort_blank.gif">
          <a:extLst>
            <a:ext uri="{FF2B5EF4-FFF2-40B4-BE49-F238E27FC236}">
              <a16:creationId xmlns:a16="http://schemas.microsoft.com/office/drawing/2014/main" id="{B8B6C1AE-BACE-468F-88BB-B4A88B13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23" name="srtImg" descr="https://www.explore.ms/images/sort_blank.gif">
          <a:extLst>
            <a:ext uri="{FF2B5EF4-FFF2-40B4-BE49-F238E27FC236}">
              <a16:creationId xmlns:a16="http://schemas.microsoft.com/office/drawing/2014/main" id="{2D08986C-ABA1-4299-8C76-DB2E51F1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24" name="srtImg" descr="https://www.explore.ms/images/sort_blank.gif">
          <a:extLst>
            <a:ext uri="{FF2B5EF4-FFF2-40B4-BE49-F238E27FC236}">
              <a16:creationId xmlns:a16="http://schemas.microsoft.com/office/drawing/2014/main" id="{07A7D928-F5F4-44F2-9200-6756034E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25" name="srtImg" descr="https://www.explore.ms/images/sort_blank.gif">
          <a:extLst>
            <a:ext uri="{FF2B5EF4-FFF2-40B4-BE49-F238E27FC236}">
              <a16:creationId xmlns:a16="http://schemas.microsoft.com/office/drawing/2014/main" id="{7C8DF143-4F80-4DFB-AF74-71ABF87A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26" name="srtImg" descr="https://www.explore.ms/images/sort_blank.gif">
          <a:extLst>
            <a:ext uri="{FF2B5EF4-FFF2-40B4-BE49-F238E27FC236}">
              <a16:creationId xmlns:a16="http://schemas.microsoft.com/office/drawing/2014/main" id="{6E4528BA-9F3A-4A20-B20B-032B603F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27" name="srtImg" descr="https://www.explore.ms/images/sort_blank.gif">
          <a:extLst>
            <a:ext uri="{FF2B5EF4-FFF2-40B4-BE49-F238E27FC236}">
              <a16:creationId xmlns:a16="http://schemas.microsoft.com/office/drawing/2014/main" id="{A39AB3E2-15C4-4550-96B7-B458E233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28" name="srtImg" descr="https://www.explore.ms/images/sort_blank.gif">
          <a:extLst>
            <a:ext uri="{FF2B5EF4-FFF2-40B4-BE49-F238E27FC236}">
              <a16:creationId xmlns:a16="http://schemas.microsoft.com/office/drawing/2014/main" id="{78802659-486C-4230-B540-37E4039A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29" name="srtImg" descr="https://www.explore.ms/images/sort_blank.gif">
          <a:extLst>
            <a:ext uri="{FF2B5EF4-FFF2-40B4-BE49-F238E27FC236}">
              <a16:creationId xmlns:a16="http://schemas.microsoft.com/office/drawing/2014/main" id="{8A264BD5-5CCF-4374-A5A5-5A7C9B77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30" name="srtImg" descr="https://www.explore.ms/images/sort_blank.gif">
          <a:extLst>
            <a:ext uri="{FF2B5EF4-FFF2-40B4-BE49-F238E27FC236}">
              <a16:creationId xmlns:a16="http://schemas.microsoft.com/office/drawing/2014/main" id="{6654303D-8622-43E9-AFB4-657546C2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31" name="srtImg" descr="https://www.explore.ms/images/sort_blank.gif">
          <a:extLst>
            <a:ext uri="{FF2B5EF4-FFF2-40B4-BE49-F238E27FC236}">
              <a16:creationId xmlns:a16="http://schemas.microsoft.com/office/drawing/2014/main" id="{A5DBA816-AC4B-45F1-B1DB-8EFB0E04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32" name="srtImg" descr="https://www.explore.ms/images/sort_blank.gif">
          <a:extLst>
            <a:ext uri="{FF2B5EF4-FFF2-40B4-BE49-F238E27FC236}">
              <a16:creationId xmlns:a16="http://schemas.microsoft.com/office/drawing/2014/main" id="{28D54B2C-5D96-4D32-BE53-5897FF4D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33" name="srtImg" descr="https://www.explore.ms/images/sort_blank.gif">
          <a:extLst>
            <a:ext uri="{FF2B5EF4-FFF2-40B4-BE49-F238E27FC236}">
              <a16:creationId xmlns:a16="http://schemas.microsoft.com/office/drawing/2014/main" id="{8192E448-8CC6-44BC-AA0A-20C2BDD3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34" name="srtImg" descr="https://www.explore.ms/images/sort_blank.gif">
          <a:extLst>
            <a:ext uri="{FF2B5EF4-FFF2-40B4-BE49-F238E27FC236}">
              <a16:creationId xmlns:a16="http://schemas.microsoft.com/office/drawing/2014/main" id="{7CD9E138-9D88-4659-A882-88161745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35" name="srtImg" descr="https://www.explore.ms/images/sort_blank.gif">
          <a:extLst>
            <a:ext uri="{FF2B5EF4-FFF2-40B4-BE49-F238E27FC236}">
              <a16:creationId xmlns:a16="http://schemas.microsoft.com/office/drawing/2014/main" id="{89EC9B6E-CBEB-4030-91A7-E2385068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36" name="srtImg" descr="https://www.explore.ms/images/sort_blank.gif">
          <a:extLst>
            <a:ext uri="{FF2B5EF4-FFF2-40B4-BE49-F238E27FC236}">
              <a16:creationId xmlns:a16="http://schemas.microsoft.com/office/drawing/2014/main" id="{36CD6458-50BC-4408-B485-D9F91515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37" name="srtImg" descr="https://www.explore.ms/images/sort_blank.gif">
          <a:extLst>
            <a:ext uri="{FF2B5EF4-FFF2-40B4-BE49-F238E27FC236}">
              <a16:creationId xmlns:a16="http://schemas.microsoft.com/office/drawing/2014/main" id="{5E9C7C01-2922-41B5-80E2-9AB101F7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38" name="srtImg" descr="https://www.explore.ms/images/sort_blank.gif">
          <a:extLst>
            <a:ext uri="{FF2B5EF4-FFF2-40B4-BE49-F238E27FC236}">
              <a16:creationId xmlns:a16="http://schemas.microsoft.com/office/drawing/2014/main" id="{6561A127-0FBC-41AA-A20A-1D4C70DD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39" name="srtImg" descr="https://www.explore.ms/images/sort_blank.gif">
          <a:extLst>
            <a:ext uri="{FF2B5EF4-FFF2-40B4-BE49-F238E27FC236}">
              <a16:creationId xmlns:a16="http://schemas.microsoft.com/office/drawing/2014/main" id="{EFD2C2F4-1E4A-4B91-AFB2-1BA87BB3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40" name="srtImg" descr="https://www.explore.ms/images/sort_blank.gif">
          <a:extLst>
            <a:ext uri="{FF2B5EF4-FFF2-40B4-BE49-F238E27FC236}">
              <a16:creationId xmlns:a16="http://schemas.microsoft.com/office/drawing/2014/main" id="{53282185-8A92-422B-9C6C-60C4E565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41" name="srtImg" descr="https://www.explore.ms/images/sort_blank.gif">
          <a:extLst>
            <a:ext uri="{FF2B5EF4-FFF2-40B4-BE49-F238E27FC236}">
              <a16:creationId xmlns:a16="http://schemas.microsoft.com/office/drawing/2014/main" id="{0CB8F185-24A4-43DD-AE7D-58834612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42" name="srtImg" descr="https://www.explore.ms/images/sort_blank.gif">
          <a:extLst>
            <a:ext uri="{FF2B5EF4-FFF2-40B4-BE49-F238E27FC236}">
              <a16:creationId xmlns:a16="http://schemas.microsoft.com/office/drawing/2014/main" id="{2A27D126-CEF6-4A5A-9D72-2B2C03ED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43" name="srtImg" descr="https://www.explore.ms/images/sort_blank.gif">
          <a:extLst>
            <a:ext uri="{FF2B5EF4-FFF2-40B4-BE49-F238E27FC236}">
              <a16:creationId xmlns:a16="http://schemas.microsoft.com/office/drawing/2014/main" id="{3D5D1893-7C95-4C2B-B038-B983CE38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44" name="srtImg" descr="https://www.explore.ms/images/sort_blank.gif">
          <a:extLst>
            <a:ext uri="{FF2B5EF4-FFF2-40B4-BE49-F238E27FC236}">
              <a16:creationId xmlns:a16="http://schemas.microsoft.com/office/drawing/2014/main" id="{89027586-7373-4D97-BD3E-F598E10E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45" name="srtImg" descr="https://www.explore.ms/images/sort_blank.gif">
          <a:extLst>
            <a:ext uri="{FF2B5EF4-FFF2-40B4-BE49-F238E27FC236}">
              <a16:creationId xmlns:a16="http://schemas.microsoft.com/office/drawing/2014/main" id="{C459AF99-892A-4DCF-830D-19FDCE87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46" name="srtImg" descr="https://www.explore.ms/images/sort_blank.gif">
          <a:extLst>
            <a:ext uri="{FF2B5EF4-FFF2-40B4-BE49-F238E27FC236}">
              <a16:creationId xmlns:a16="http://schemas.microsoft.com/office/drawing/2014/main" id="{73DC5AAA-D969-4A23-8928-F6DEF60D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47" name="srtImg" descr="https://www.explore.ms/images/sort_blank.gif">
          <a:extLst>
            <a:ext uri="{FF2B5EF4-FFF2-40B4-BE49-F238E27FC236}">
              <a16:creationId xmlns:a16="http://schemas.microsoft.com/office/drawing/2014/main" id="{F6F7B72D-2A6F-4091-99F1-6803F4BD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48" name="srtImg" descr="https://www.explore.ms/images/sort_blank.gif">
          <a:extLst>
            <a:ext uri="{FF2B5EF4-FFF2-40B4-BE49-F238E27FC236}">
              <a16:creationId xmlns:a16="http://schemas.microsoft.com/office/drawing/2014/main" id="{5F5AB43A-A484-45C6-9DF6-272269D8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49" name="srtImg" descr="https://www.explore.ms/images/sort_blank.gif">
          <a:extLst>
            <a:ext uri="{FF2B5EF4-FFF2-40B4-BE49-F238E27FC236}">
              <a16:creationId xmlns:a16="http://schemas.microsoft.com/office/drawing/2014/main" id="{9EA38F59-54D8-4498-A9F6-AB59D414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525" cy="9525"/>
    <xdr:pic>
      <xdr:nvPicPr>
        <xdr:cNvPr id="350" name="srtImg" descr="https://www.explore.ms/images/sort_blank.gif">
          <a:extLst>
            <a:ext uri="{FF2B5EF4-FFF2-40B4-BE49-F238E27FC236}">
              <a16:creationId xmlns:a16="http://schemas.microsoft.com/office/drawing/2014/main" id="{D893004C-5D71-4406-A85B-7FA6FF99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525" cy="9525"/>
    <xdr:pic>
      <xdr:nvPicPr>
        <xdr:cNvPr id="351" name="srtImg" descr="https://www.explore.ms/images/sort_blank.gif">
          <a:extLst>
            <a:ext uri="{FF2B5EF4-FFF2-40B4-BE49-F238E27FC236}">
              <a16:creationId xmlns:a16="http://schemas.microsoft.com/office/drawing/2014/main" id="{338DB209-2EED-4628-A229-BDA6E6E8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352" name="srtImg" descr="https://www.explore.ms/images/sort_blank.gif">
          <a:extLst>
            <a:ext uri="{FF2B5EF4-FFF2-40B4-BE49-F238E27FC236}">
              <a16:creationId xmlns:a16="http://schemas.microsoft.com/office/drawing/2014/main" id="{A26E8FDB-6129-4A85-9E1D-B0AB53EA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353" name="srtImg" descr="https://www.explore.ms/images/sort_blank.gif">
          <a:extLst>
            <a:ext uri="{FF2B5EF4-FFF2-40B4-BE49-F238E27FC236}">
              <a16:creationId xmlns:a16="http://schemas.microsoft.com/office/drawing/2014/main" id="{C17C855D-F19D-496C-8E9B-2E894A35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54" name="srtImg" descr="https://www.explore.ms/images/sort_blank.gif">
          <a:extLst>
            <a:ext uri="{FF2B5EF4-FFF2-40B4-BE49-F238E27FC236}">
              <a16:creationId xmlns:a16="http://schemas.microsoft.com/office/drawing/2014/main" id="{10C6BC47-B067-425E-9607-64B0B05F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55" name="srtImg" descr="https://www.explore.ms/images/sort_blank.gif">
          <a:extLst>
            <a:ext uri="{FF2B5EF4-FFF2-40B4-BE49-F238E27FC236}">
              <a16:creationId xmlns:a16="http://schemas.microsoft.com/office/drawing/2014/main" id="{65B92D94-6613-4F80-9791-3D65922C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56" name="srtImg" descr="https://www.explore.ms/images/sort_blank.gif">
          <a:extLst>
            <a:ext uri="{FF2B5EF4-FFF2-40B4-BE49-F238E27FC236}">
              <a16:creationId xmlns:a16="http://schemas.microsoft.com/office/drawing/2014/main" id="{2B23CEAC-CE7B-455C-8BC8-B12CD091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57" name="srtImg" descr="https://www.explore.ms/images/sort_blank.gif">
          <a:extLst>
            <a:ext uri="{FF2B5EF4-FFF2-40B4-BE49-F238E27FC236}">
              <a16:creationId xmlns:a16="http://schemas.microsoft.com/office/drawing/2014/main" id="{121B4681-C971-49C9-9F05-5B3DAE9E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358" name="srtImg" descr="https://www.explore.ms/images/sort_blank.gif">
          <a:extLst>
            <a:ext uri="{FF2B5EF4-FFF2-40B4-BE49-F238E27FC236}">
              <a16:creationId xmlns:a16="http://schemas.microsoft.com/office/drawing/2014/main" id="{BC1B0A79-27D4-4824-A41C-489D60DD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359" name="srtImg" descr="https://www.explore.ms/images/sort_blank.gif">
          <a:extLst>
            <a:ext uri="{FF2B5EF4-FFF2-40B4-BE49-F238E27FC236}">
              <a16:creationId xmlns:a16="http://schemas.microsoft.com/office/drawing/2014/main" id="{1F5D7729-7820-4BF0-A449-3F7FA498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360" name="srtImg" descr="https://www.explore.ms/images/sort_blank.gif">
          <a:extLst>
            <a:ext uri="{FF2B5EF4-FFF2-40B4-BE49-F238E27FC236}">
              <a16:creationId xmlns:a16="http://schemas.microsoft.com/office/drawing/2014/main" id="{8F968B32-177F-4D14-B0BB-218D8BB7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361" name="srtImg" descr="https://www.explore.ms/images/sort_blank.gif">
          <a:extLst>
            <a:ext uri="{FF2B5EF4-FFF2-40B4-BE49-F238E27FC236}">
              <a16:creationId xmlns:a16="http://schemas.microsoft.com/office/drawing/2014/main" id="{21D8712D-6043-434C-8633-780E022C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362" name="srtImg" descr="https://www.explore.ms/images/sort_blank.gif">
          <a:extLst>
            <a:ext uri="{FF2B5EF4-FFF2-40B4-BE49-F238E27FC236}">
              <a16:creationId xmlns:a16="http://schemas.microsoft.com/office/drawing/2014/main" id="{5630F31E-D393-4581-9CAE-151FBA82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363" name="srtImg" descr="https://www.explore.ms/images/sort_blank.gif">
          <a:extLst>
            <a:ext uri="{FF2B5EF4-FFF2-40B4-BE49-F238E27FC236}">
              <a16:creationId xmlns:a16="http://schemas.microsoft.com/office/drawing/2014/main" id="{1D81589E-4E5D-4BB1-B9FB-EFD117EF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364" name="srtImg" descr="https://www.explore.ms/images/sort_blank.gif">
          <a:extLst>
            <a:ext uri="{FF2B5EF4-FFF2-40B4-BE49-F238E27FC236}">
              <a16:creationId xmlns:a16="http://schemas.microsoft.com/office/drawing/2014/main" id="{204683EC-FBFF-4987-BBC5-9B0A364A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365" name="srtImg" descr="https://www.explore.ms/images/sort_blank.gif">
          <a:extLst>
            <a:ext uri="{FF2B5EF4-FFF2-40B4-BE49-F238E27FC236}">
              <a16:creationId xmlns:a16="http://schemas.microsoft.com/office/drawing/2014/main" id="{3680FEBD-7F66-455C-90BB-794346F2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66" name="srtImg" descr="https://www.explore.ms/images/sort_blank.gif">
          <a:extLst>
            <a:ext uri="{FF2B5EF4-FFF2-40B4-BE49-F238E27FC236}">
              <a16:creationId xmlns:a16="http://schemas.microsoft.com/office/drawing/2014/main" id="{5E85C313-81E7-43CB-9179-669968FA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67" name="srtImg" descr="https://www.explore.ms/images/sort_blank.gif">
          <a:extLst>
            <a:ext uri="{FF2B5EF4-FFF2-40B4-BE49-F238E27FC236}">
              <a16:creationId xmlns:a16="http://schemas.microsoft.com/office/drawing/2014/main" id="{F66FDF55-79A4-4FD6-832D-789CC748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68" name="srtImg" descr="https://www.explore.ms/images/sort_blank.gif">
          <a:extLst>
            <a:ext uri="{FF2B5EF4-FFF2-40B4-BE49-F238E27FC236}">
              <a16:creationId xmlns:a16="http://schemas.microsoft.com/office/drawing/2014/main" id="{75F41FDA-4136-4ADB-A839-92EDE6CB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69" name="srtImg" descr="https://www.explore.ms/images/sort_blank.gif">
          <a:extLst>
            <a:ext uri="{FF2B5EF4-FFF2-40B4-BE49-F238E27FC236}">
              <a16:creationId xmlns:a16="http://schemas.microsoft.com/office/drawing/2014/main" id="{DD3658F8-2057-4474-8A17-9F02DA03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70" name="srtImg" descr="https://www.explore.ms/images/sort_blank.gif">
          <a:extLst>
            <a:ext uri="{FF2B5EF4-FFF2-40B4-BE49-F238E27FC236}">
              <a16:creationId xmlns:a16="http://schemas.microsoft.com/office/drawing/2014/main" id="{D450E97F-EDF7-4F0F-B97D-43D980B8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71" name="srtImg" descr="https://www.explore.ms/images/sort_blank.gif">
          <a:extLst>
            <a:ext uri="{FF2B5EF4-FFF2-40B4-BE49-F238E27FC236}">
              <a16:creationId xmlns:a16="http://schemas.microsoft.com/office/drawing/2014/main" id="{3A12CAB7-831C-4671-87B4-A055302B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72" name="srtImg" descr="https://www.explore.ms/images/sort_blank.gif">
          <a:extLst>
            <a:ext uri="{FF2B5EF4-FFF2-40B4-BE49-F238E27FC236}">
              <a16:creationId xmlns:a16="http://schemas.microsoft.com/office/drawing/2014/main" id="{4F76874E-AC2E-4B0C-8839-20144B1A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73" name="srtImg" descr="https://www.explore.ms/images/sort_blank.gif">
          <a:extLst>
            <a:ext uri="{FF2B5EF4-FFF2-40B4-BE49-F238E27FC236}">
              <a16:creationId xmlns:a16="http://schemas.microsoft.com/office/drawing/2014/main" id="{8C7AB987-30BE-437B-AE4C-B7E8209D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74" name="srtImg" descr="https://www.explore.ms/images/sort_blank.gif">
          <a:extLst>
            <a:ext uri="{FF2B5EF4-FFF2-40B4-BE49-F238E27FC236}">
              <a16:creationId xmlns:a16="http://schemas.microsoft.com/office/drawing/2014/main" id="{B88BBD26-5A69-47BE-88CE-B187AF02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75" name="srtImg" descr="https://www.explore.ms/images/sort_blank.gif">
          <a:extLst>
            <a:ext uri="{FF2B5EF4-FFF2-40B4-BE49-F238E27FC236}">
              <a16:creationId xmlns:a16="http://schemas.microsoft.com/office/drawing/2014/main" id="{CA3D28F4-E8AA-4E10-B536-7EA0D0DC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76" name="srtImg" descr="https://www.explore.ms/images/sort_blank.gif">
          <a:extLst>
            <a:ext uri="{FF2B5EF4-FFF2-40B4-BE49-F238E27FC236}">
              <a16:creationId xmlns:a16="http://schemas.microsoft.com/office/drawing/2014/main" id="{5CA35BA1-7AE4-4518-BDF9-3D42406A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77" name="srtImg" descr="https://www.explore.ms/images/sort_blank.gif">
          <a:extLst>
            <a:ext uri="{FF2B5EF4-FFF2-40B4-BE49-F238E27FC236}">
              <a16:creationId xmlns:a16="http://schemas.microsoft.com/office/drawing/2014/main" id="{2411F902-8A21-475B-B765-906331D5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78" name="srtImg" descr="https://www.explore.ms/images/sort_blank.gif">
          <a:extLst>
            <a:ext uri="{FF2B5EF4-FFF2-40B4-BE49-F238E27FC236}">
              <a16:creationId xmlns:a16="http://schemas.microsoft.com/office/drawing/2014/main" id="{4F7E32E3-67A1-4FBA-91DF-E1D704C5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79" name="srtImg" descr="https://www.explore.ms/images/sort_blank.gif">
          <a:extLst>
            <a:ext uri="{FF2B5EF4-FFF2-40B4-BE49-F238E27FC236}">
              <a16:creationId xmlns:a16="http://schemas.microsoft.com/office/drawing/2014/main" id="{E2B7C0D4-4D89-41E7-8E8E-C4AC276A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80" name="srtImg" descr="https://www.explore.ms/images/sort_blank.gif">
          <a:extLst>
            <a:ext uri="{FF2B5EF4-FFF2-40B4-BE49-F238E27FC236}">
              <a16:creationId xmlns:a16="http://schemas.microsoft.com/office/drawing/2014/main" id="{82D46FC2-BF85-4A0E-ABAB-C5D81BDF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81" name="srtImg" descr="https://www.explore.ms/images/sort_blank.gif">
          <a:extLst>
            <a:ext uri="{FF2B5EF4-FFF2-40B4-BE49-F238E27FC236}">
              <a16:creationId xmlns:a16="http://schemas.microsoft.com/office/drawing/2014/main" id="{3B723349-9345-4DAE-90D8-41739252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82" name="srtImg" descr="https://www.explore.ms/images/sort_blank.gif">
          <a:extLst>
            <a:ext uri="{FF2B5EF4-FFF2-40B4-BE49-F238E27FC236}">
              <a16:creationId xmlns:a16="http://schemas.microsoft.com/office/drawing/2014/main" id="{8841301E-150A-4A6D-8D34-636CC082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383" name="srtImg" descr="https://www.explore.ms/images/sort_blank.gif">
          <a:extLst>
            <a:ext uri="{FF2B5EF4-FFF2-40B4-BE49-F238E27FC236}">
              <a16:creationId xmlns:a16="http://schemas.microsoft.com/office/drawing/2014/main" id="{398B9BFE-79A5-44BB-A5EC-6FE3522F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84" name="srtImg" descr="https://www.explore.ms/images/sort_blank.gif">
          <a:extLst>
            <a:ext uri="{FF2B5EF4-FFF2-40B4-BE49-F238E27FC236}">
              <a16:creationId xmlns:a16="http://schemas.microsoft.com/office/drawing/2014/main" id="{7B694914-47EA-414F-A9B9-174C8596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85" name="srtImg" descr="https://www.explore.ms/images/sort_blank.gif">
          <a:extLst>
            <a:ext uri="{FF2B5EF4-FFF2-40B4-BE49-F238E27FC236}">
              <a16:creationId xmlns:a16="http://schemas.microsoft.com/office/drawing/2014/main" id="{6D02F24D-89C7-47A6-805B-E2AD4EB1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86" name="srtImg" descr="https://www.explore.ms/images/sort_blank.gif">
          <a:extLst>
            <a:ext uri="{FF2B5EF4-FFF2-40B4-BE49-F238E27FC236}">
              <a16:creationId xmlns:a16="http://schemas.microsoft.com/office/drawing/2014/main" id="{54249A7D-3986-4AF2-AACC-736407E7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87" name="srtImg" descr="https://www.explore.ms/images/sort_blank.gif">
          <a:extLst>
            <a:ext uri="{FF2B5EF4-FFF2-40B4-BE49-F238E27FC236}">
              <a16:creationId xmlns:a16="http://schemas.microsoft.com/office/drawing/2014/main" id="{16C8E102-D3A1-4850-B9D8-03B90053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88" name="srtImg" descr="https://www.explore.ms/images/sort_blank.gif">
          <a:extLst>
            <a:ext uri="{FF2B5EF4-FFF2-40B4-BE49-F238E27FC236}">
              <a16:creationId xmlns:a16="http://schemas.microsoft.com/office/drawing/2014/main" id="{66AF776A-28E1-4271-995D-7FC4F51D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89" name="srtImg" descr="https://www.explore.ms/images/sort_blank.gif">
          <a:extLst>
            <a:ext uri="{FF2B5EF4-FFF2-40B4-BE49-F238E27FC236}">
              <a16:creationId xmlns:a16="http://schemas.microsoft.com/office/drawing/2014/main" id="{7D877908-DBF4-4687-9CE5-BBD35668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90" name="srtImg" descr="https://www.explore.ms/images/sort_blank.gif">
          <a:extLst>
            <a:ext uri="{FF2B5EF4-FFF2-40B4-BE49-F238E27FC236}">
              <a16:creationId xmlns:a16="http://schemas.microsoft.com/office/drawing/2014/main" id="{11C2DD34-3127-4CC0-B0F2-9186CEA1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91" name="srtImg" descr="https://www.explore.ms/images/sort_blank.gif">
          <a:extLst>
            <a:ext uri="{FF2B5EF4-FFF2-40B4-BE49-F238E27FC236}">
              <a16:creationId xmlns:a16="http://schemas.microsoft.com/office/drawing/2014/main" id="{DF22DB10-DF39-4975-8250-0E174877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92" name="srtImg" descr="https://www.explore.ms/images/sort_blank.gif">
          <a:extLst>
            <a:ext uri="{FF2B5EF4-FFF2-40B4-BE49-F238E27FC236}">
              <a16:creationId xmlns:a16="http://schemas.microsoft.com/office/drawing/2014/main" id="{EEE1D628-842D-4FFF-9772-15F4715C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93" name="srtImg" descr="https://www.explore.ms/images/sort_blank.gif">
          <a:extLst>
            <a:ext uri="{FF2B5EF4-FFF2-40B4-BE49-F238E27FC236}">
              <a16:creationId xmlns:a16="http://schemas.microsoft.com/office/drawing/2014/main" id="{37B0E6E2-8BAA-4A65-BE17-BEE6068B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94" name="srtImg" descr="https://www.explore.ms/images/sort_blank.gif">
          <a:extLst>
            <a:ext uri="{FF2B5EF4-FFF2-40B4-BE49-F238E27FC236}">
              <a16:creationId xmlns:a16="http://schemas.microsoft.com/office/drawing/2014/main" id="{BD5838F5-943F-4E71-9E07-19FDDDC4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95" name="srtImg" descr="https://www.explore.ms/images/sort_blank.gif">
          <a:extLst>
            <a:ext uri="{FF2B5EF4-FFF2-40B4-BE49-F238E27FC236}">
              <a16:creationId xmlns:a16="http://schemas.microsoft.com/office/drawing/2014/main" id="{954D2876-FA9A-42CA-9C02-E95EA584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96" name="srtImg" descr="https://www.explore.ms/images/sort_blank.gif">
          <a:extLst>
            <a:ext uri="{FF2B5EF4-FFF2-40B4-BE49-F238E27FC236}">
              <a16:creationId xmlns:a16="http://schemas.microsoft.com/office/drawing/2014/main" id="{E22B1C05-1479-41D8-81B5-D29A7C28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97" name="srtImg" descr="https://www.explore.ms/images/sort_blank.gif">
          <a:extLst>
            <a:ext uri="{FF2B5EF4-FFF2-40B4-BE49-F238E27FC236}">
              <a16:creationId xmlns:a16="http://schemas.microsoft.com/office/drawing/2014/main" id="{3956B583-F6E7-4878-8F6A-F8E8E73C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98" name="srtImg" descr="https://www.explore.ms/images/sort_blank.gif">
          <a:extLst>
            <a:ext uri="{FF2B5EF4-FFF2-40B4-BE49-F238E27FC236}">
              <a16:creationId xmlns:a16="http://schemas.microsoft.com/office/drawing/2014/main" id="{AAEAC949-F144-49EF-ADF1-26A25E30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399" name="srtImg" descr="https://www.explore.ms/images/sort_blank.gif">
          <a:extLst>
            <a:ext uri="{FF2B5EF4-FFF2-40B4-BE49-F238E27FC236}">
              <a16:creationId xmlns:a16="http://schemas.microsoft.com/office/drawing/2014/main" id="{5D1A0059-8B6D-46AA-8DE6-A2E229E5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00" name="srtImg" descr="https://www.explore.ms/images/sort_blank.gif">
          <a:extLst>
            <a:ext uri="{FF2B5EF4-FFF2-40B4-BE49-F238E27FC236}">
              <a16:creationId xmlns:a16="http://schemas.microsoft.com/office/drawing/2014/main" id="{3336A54B-E42E-404B-9AD8-90B55584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01" name="srtImg" descr="https://www.explore.ms/images/sort_blank.gif">
          <a:extLst>
            <a:ext uri="{FF2B5EF4-FFF2-40B4-BE49-F238E27FC236}">
              <a16:creationId xmlns:a16="http://schemas.microsoft.com/office/drawing/2014/main" id="{C3F3FB7D-27FC-4D88-AED2-07317882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02" name="srtImg" descr="https://www.explore.ms/images/sort_blank.gif">
          <a:extLst>
            <a:ext uri="{FF2B5EF4-FFF2-40B4-BE49-F238E27FC236}">
              <a16:creationId xmlns:a16="http://schemas.microsoft.com/office/drawing/2014/main" id="{9DB438C4-8A26-40D2-AEFC-527E256C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03" name="srtImg" descr="https://www.explore.ms/images/sort_blank.gif">
          <a:extLst>
            <a:ext uri="{FF2B5EF4-FFF2-40B4-BE49-F238E27FC236}">
              <a16:creationId xmlns:a16="http://schemas.microsoft.com/office/drawing/2014/main" id="{64A74BBA-EBE3-43DA-A880-84E17918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525" cy="9525"/>
    <xdr:pic>
      <xdr:nvPicPr>
        <xdr:cNvPr id="404" name="srtImg" descr="https://www.explore.ms/images/sort_blank.gif">
          <a:extLst>
            <a:ext uri="{FF2B5EF4-FFF2-40B4-BE49-F238E27FC236}">
              <a16:creationId xmlns:a16="http://schemas.microsoft.com/office/drawing/2014/main" id="{858561FF-6460-42D5-AAD4-1D9094CB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525" cy="9525"/>
    <xdr:pic>
      <xdr:nvPicPr>
        <xdr:cNvPr id="405" name="srtImg" descr="https://www.explore.ms/images/sort_blank.gif">
          <a:extLst>
            <a:ext uri="{FF2B5EF4-FFF2-40B4-BE49-F238E27FC236}">
              <a16:creationId xmlns:a16="http://schemas.microsoft.com/office/drawing/2014/main" id="{3C6F6885-D4F3-4122-9C1F-66B7DA72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06" name="srtImg" descr="https://www.explore.ms/images/sort_blank.gif">
          <a:extLst>
            <a:ext uri="{FF2B5EF4-FFF2-40B4-BE49-F238E27FC236}">
              <a16:creationId xmlns:a16="http://schemas.microsoft.com/office/drawing/2014/main" id="{35C174B2-A39D-49D5-A1A4-24A03BE1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07" name="srtImg" descr="https://www.explore.ms/images/sort_blank.gif">
          <a:extLst>
            <a:ext uri="{FF2B5EF4-FFF2-40B4-BE49-F238E27FC236}">
              <a16:creationId xmlns:a16="http://schemas.microsoft.com/office/drawing/2014/main" id="{90DAB0F6-B747-4359-AFC2-27D026A8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08" name="srtImg" descr="https://www.explore.ms/images/sort_blank.gif">
          <a:extLst>
            <a:ext uri="{FF2B5EF4-FFF2-40B4-BE49-F238E27FC236}">
              <a16:creationId xmlns:a16="http://schemas.microsoft.com/office/drawing/2014/main" id="{1E71885A-5F43-4445-9B94-EE3B0E9B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09" name="srtImg" descr="https://www.explore.ms/images/sort_blank.gif">
          <a:extLst>
            <a:ext uri="{FF2B5EF4-FFF2-40B4-BE49-F238E27FC236}">
              <a16:creationId xmlns:a16="http://schemas.microsoft.com/office/drawing/2014/main" id="{371401A3-9986-443F-BFEA-E0EDC4B0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410" name="srtImg" descr="https://www.explore.ms/images/sort_blank.gif">
          <a:extLst>
            <a:ext uri="{FF2B5EF4-FFF2-40B4-BE49-F238E27FC236}">
              <a16:creationId xmlns:a16="http://schemas.microsoft.com/office/drawing/2014/main" id="{1B8FF744-C642-4F3C-A20D-9C0C68D8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411" name="srtImg" descr="https://www.explore.ms/images/sort_blank.gif">
          <a:extLst>
            <a:ext uri="{FF2B5EF4-FFF2-40B4-BE49-F238E27FC236}">
              <a16:creationId xmlns:a16="http://schemas.microsoft.com/office/drawing/2014/main" id="{E9A8E656-0780-41F8-94D5-36737E44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412" name="srtImg" descr="https://www.explore.ms/images/sort_blank.gif">
          <a:extLst>
            <a:ext uri="{FF2B5EF4-FFF2-40B4-BE49-F238E27FC236}">
              <a16:creationId xmlns:a16="http://schemas.microsoft.com/office/drawing/2014/main" id="{B81B2E7D-F61E-4C26-9786-1AB3EB72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413" name="srtImg" descr="https://www.explore.ms/images/sort_blank.gif">
          <a:extLst>
            <a:ext uri="{FF2B5EF4-FFF2-40B4-BE49-F238E27FC236}">
              <a16:creationId xmlns:a16="http://schemas.microsoft.com/office/drawing/2014/main" id="{824DA633-7441-4A2F-8A6D-764241D9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14" name="srtImg" descr="https://www.explore.ms/images/sort_blank.gif">
          <a:extLst>
            <a:ext uri="{FF2B5EF4-FFF2-40B4-BE49-F238E27FC236}">
              <a16:creationId xmlns:a16="http://schemas.microsoft.com/office/drawing/2014/main" id="{2AA2A2EB-BF4B-45B4-88C8-86CCD714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15" name="srtImg" descr="https://www.explore.ms/images/sort_blank.gif">
          <a:extLst>
            <a:ext uri="{FF2B5EF4-FFF2-40B4-BE49-F238E27FC236}">
              <a16:creationId xmlns:a16="http://schemas.microsoft.com/office/drawing/2014/main" id="{0851CCA8-758E-49D3-86E5-E3185F3E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16" name="srtImg" descr="https://www.explore.ms/images/sort_blank.gif">
          <a:extLst>
            <a:ext uri="{FF2B5EF4-FFF2-40B4-BE49-F238E27FC236}">
              <a16:creationId xmlns:a16="http://schemas.microsoft.com/office/drawing/2014/main" id="{80C92F55-629D-4C93-B2C6-FA390378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17" name="srtImg" descr="https://www.explore.ms/images/sort_blank.gif">
          <a:extLst>
            <a:ext uri="{FF2B5EF4-FFF2-40B4-BE49-F238E27FC236}">
              <a16:creationId xmlns:a16="http://schemas.microsoft.com/office/drawing/2014/main" id="{185818C4-5A60-43B4-B823-6BAAD377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18" name="srtImg" descr="https://www.explore.ms/images/sort_blank.gif">
          <a:extLst>
            <a:ext uri="{FF2B5EF4-FFF2-40B4-BE49-F238E27FC236}">
              <a16:creationId xmlns:a16="http://schemas.microsoft.com/office/drawing/2014/main" id="{0AB09049-D65C-436F-A877-A9F83288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19" name="srtImg" descr="https://www.explore.ms/images/sort_blank.gif">
          <a:extLst>
            <a:ext uri="{FF2B5EF4-FFF2-40B4-BE49-F238E27FC236}">
              <a16:creationId xmlns:a16="http://schemas.microsoft.com/office/drawing/2014/main" id="{1BA14586-21F3-4372-9B0C-4C3FB766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20" name="srtImg" descr="https://www.explore.ms/images/sort_blank.gif">
          <a:extLst>
            <a:ext uri="{FF2B5EF4-FFF2-40B4-BE49-F238E27FC236}">
              <a16:creationId xmlns:a16="http://schemas.microsoft.com/office/drawing/2014/main" id="{7E222277-2B23-407C-A703-45CB1611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21" name="srtImg" descr="https://www.explore.ms/images/sort_blank.gif">
          <a:extLst>
            <a:ext uri="{FF2B5EF4-FFF2-40B4-BE49-F238E27FC236}">
              <a16:creationId xmlns:a16="http://schemas.microsoft.com/office/drawing/2014/main" id="{58D5A950-E3EE-4239-8645-49E0DB19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22" name="srtImg" descr="https://www.explore.ms/images/sort_blank.gif">
          <a:extLst>
            <a:ext uri="{FF2B5EF4-FFF2-40B4-BE49-F238E27FC236}">
              <a16:creationId xmlns:a16="http://schemas.microsoft.com/office/drawing/2014/main" id="{F563C49D-FB46-477C-91FF-65684CAF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23" name="srtImg" descr="https://www.explore.ms/images/sort_blank.gif">
          <a:extLst>
            <a:ext uri="{FF2B5EF4-FFF2-40B4-BE49-F238E27FC236}">
              <a16:creationId xmlns:a16="http://schemas.microsoft.com/office/drawing/2014/main" id="{D2354A55-A418-4999-BAD0-98814949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4" name="srtImg" descr="https://www.explore.ms/images/sort_blank.gif">
          <a:extLst>
            <a:ext uri="{FF2B5EF4-FFF2-40B4-BE49-F238E27FC236}">
              <a16:creationId xmlns:a16="http://schemas.microsoft.com/office/drawing/2014/main" id="{0D2728D2-071B-4AA8-93C1-9FF9C75C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25" name="srtImg" descr="https://www.explore.ms/images/sort_blank.gif">
          <a:extLst>
            <a:ext uri="{FF2B5EF4-FFF2-40B4-BE49-F238E27FC236}">
              <a16:creationId xmlns:a16="http://schemas.microsoft.com/office/drawing/2014/main" id="{B2DDFA7F-4CE8-4F48-A2CA-6A7B31CF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26" name="srtImg" descr="https://www.explore.ms/images/sort_blank.gif">
          <a:extLst>
            <a:ext uri="{FF2B5EF4-FFF2-40B4-BE49-F238E27FC236}">
              <a16:creationId xmlns:a16="http://schemas.microsoft.com/office/drawing/2014/main" id="{8C441290-64EC-4ED7-9517-99EA66EA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27" name="srtImg" descr="https://www.explore.ms/images/sort_blank.gif">
          <a:extLst>
            <a:ext uri="{FF2B5EF4-FFF2-40B4-BE49-F238E27FC236}">
              <a16:creationId xmlns:a16="http://schemas.microsoft.com/office/drawing/2014/main" id="{137E5A5C-6073-464B-80BF-9E6F118E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28" name="srtImg" descr="https://www.explore.ms/images/sort_blank.gif">
          <a:extLst>
            <a:ext uri="{FF2B5EF4-FFF2-40B4-BE49-F238E27FC236}">
              <a16:creationId xmlns:a16="http://schemas.microsoft.com/office/drawing/2014/main" id="{33F50672-593D-4BD2-BAD3-C902AEF0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29" name="srtImg" descr="https://www.explore.ms/images/sort_blank.gif">
          <a:extLst>
            <a:ext uri="{FF2B5EF4-FFF2-40B4-BE49-F238E27FC236}">
              <a16:creationId xmlns:a16="http://schemas.microsoft.com/office/drawing/2014/main" id="{7540654B-EE00-403B-8005-534BF40F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30" name="srtImg" descr="https://www.explore.ms/images/sort_blank.gif">
          <a:extLst>
            <a:ext uri="{FF2B5EF4-FFF2-40B4-BE49-F238E27FC236}">
              <a16:creationId xmlns:a16="http://schemas.microsoft.com/office/drawing/2014/main" id="{995AA5C3-7A2B-4959-B0A9-F2956DCD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431" name="srtImg" descr="https://www.explore.ms/images/sort_blank.gif">
          <a:extLst>
            <a:ext uri="{FF2B5EF4-FFF2-40B4-BE49-F238E27FC236}">
              <a16:creationId xmlns:a16="http://schemas.microsoft.com/office/drawing/2014/main" id="{D83FCCDF-132B-4794-9F73-703741FE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32" name="srtImg" descr="https://www.explore.ms/images/sort_blank.gif">
          <a:extLst>
            <a:ext uri="{FF2B5EF4-FFF2-40B4-BE49-F238E27FC236}">
              <a16:creationId xmlns:a16="http://schemas.microsoft.com/office/drawing/2014/main" id="{BF76A340-E16F-49D0-A07F-8A3526C9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33" name="srtImg" descr="https://www.explore.ms/images/sort_blank.gif">
          <a:extLst>
            <a:ext uri="{FF2B5EF4-FFF2-40B4-BE49-F238E27FC236}">
              <a16:creationId xmlns:a16="http://schemas.microsoft.com/office/drawing/2014/main" id="{7719DB4B-AF76-431D-8821-01745629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34" name="srtImg" descr="https://www.explore.ms/images/sort_blank.gif">
          <a:extLst>
            <a:ext uri="{FF2B5EF4-FFF2-40B4-BE49-F238E27FC236}">
              <a16:creationId xmlns:a16="http://schemas.microsoft.com/office/drawing/2014/main" id="{39347521-A7BE-4A75-B8C9-7E5BD726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35" name="srtImg" descr="https://www.explore.ms/images/sort_blank.gif">
          <a:extLst>
            <a:ext uri="{FF2B5EF4-FFF2-40B4-BE49-F238E27FC236}">
              <a16:creationId xmlns:a16="http://schemas.microsoft.com/office/drawing/2014/main" id="{7DA2C683-8699-4636-928B-D6C77F0D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36" name="srtImg" descr="https://www.explore.ms/images/sort_blank.gif">
          <a:extLst>
            <a:ext uri="{FF2B5EF4-FFF2-40B4-BE49-F238E27FC236}">
              <a16:creationId xmlns:a16="http://schemas.microsoft.com/office/drawing/2014/main" id="{FBC2E541-9EE3-4D64-906F-D99E9BF7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37" name="srtImg" descr="https://www.explore.ms/images/sort_blank.gif">
          <a:extLst>
            <a:ext uri="{FF2B5EF4-FFF2-40B4-BE49-F238E27FC236}">
              <a16:creationId xmlns:a16="http://schemas.microsoft.com/office/drawing/2014/main" id="{274AA222-165E-4F82-A174-235573C1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38" name="srtImg" descr="https://www.explore.ms/images/sort_blank.gif">
          <a:extLst>
            <a:ext uri="{FF2B5EF4-FFF2-40B4-BE49-F238E27FC236}">
              <a16:creationId xmlns:a16="http://schemas.microsoft.com/office/drawing/2014/main" id="{1EE87835-C6B7-4E56-BADF-A44DB548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39" name="srtImg" descr="https://www.explore.ms/images/sort_blank.gif">
          <a:extLst>
            <a:ext uri="{FF2B5EF4-FFF2-40B4-BE49-F238E27FC236}">
              <a16:creationId xmlns:a16="http://schemas.microsoft.com/office/drawing/2014/main" id="{3AFF1A29-43D9-4EE3-A834-09684B08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40" name="srtImg" descr="https://www.explore.ms/images/sort_blank.gif">
          <a:extLst>
            <a:ext uri="{FF2B5EF4-FFF2-40B4-BE49-F238E27FC236}">
              <a16:creationId xmlns:a16="http://schemas.microsoft.com/office/drawing/2014/main" id="{F9BC10F1-A119-4D7E-963D-94846D0D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41" name="srtImg" descr="https://www.explore.ms/images/sort_blank.gif">
          <a:extLst>
            <a:ext uri="{FF2B5EF4-FFF2-40B4-BE49-F238E27FC236}">
              <a16:creationId xmlns:a16="http://schemas.microsoft.com/office/drawing/2014/main" id="{B129BF31-DAF5-414C-B8BD-B5BF9A60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42" name="srtImg" descr="https://www.explore.ms/images/sort_blank.gif">
          <a:extLst>
            <a:ext uri="{FF2B5EF4-FFF2-40B4-BE49-F238E27FC236}">
              <a16:creationId xmlns:a16="http://schemas.microsoft.com/office/drawing/2014/main" id="{C434568A-BE13-4A9A-8B83-70D67CC3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43" name="srtImg" descr="https://www.explore.ms/images/sort_blank.gif">
          <a:extLst>
            <a:ext uri="{FF2B5EF4-FFF2-40B4-BE49-F238E27FC236}">
              <a16:creationId xmlns:a16="http://schemas.microsoft.com/office/drawing/2014/main" id="{2009F119-1AF5-42E3-AD79-CDD13788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44" name="srtImg" descr="https://www.explore.ms/images/sort_blank.gif">
          <a:extLst>
            <a:ext uri="{FF2B5EF4-FFF2-40B4-BE49-F238E27FC236}">
              <a16:creationId xmlns:a16="http://schemas.microsoft.com/office/drawing/2014/main" id="{6ABCFC4C-7E1F-4D09-86C4-4A2B3CB0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45" name="srtImg" descr="https://www.explore.ms/images/sort_blank.gif">
          <a:extLst>
            <a:ext uri="{FF2B5EF4-FFF2-40B4-BE49-F238E27FC236}">
              <a16:creationId xmlns:a16="http://schemas.microsoft.com/office/drawing/2014/main" id="{F75A9C77-21F8-4B73-8A18-FF08CB23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46" name="srtImg" descr="https://www.explore.ms/images/sort_blank.gif">
          <a:extLst>
            <a:ext uri="{FF2B5EF4-FFF2-40B4-BE49-F238E27FC236}">
              <a16:creationId xmlns:a16="http://schemas.microsoft.com/office/drawing/2014/main" id="{DACFD6FF-5DF5-41E5-B0F3-8E0F3EC7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47" name="srtImg" descr="https://www.explore.ms/images/sort_blank.gif">
          <a:extLst>
            <a:ext uri="{FF2B5EF4-FFF2-40B4-BE49-F238E27FC236}">
              <a16:creationId xmlns:a16="http://schemas.microsoft.com/office/drawing/2014/main" id="{D3F8068B-C6B3-46CC-8A48-D153AA58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48" name="srtImg" descr="https://www.explore.ms/images/sort_blank.gif">
          <a:extLst>
            <a:ext uri="{FF2B5EF4-FFF2-40B4-BE49-F238E27FC236}">
              <a16:creationId xmlns:a16="http://schemas.microsoft.com/office/drawing/2014/main" id="{916F88F3-929A-4C70-B604-03105BA4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49" name="srtImg" descr="https://www.explore.ms/images/sort_blank.gif">
          <a:extLst>
            <a:ext uri="{FF2B5EF4-FFF2-40B4-BE49-F238E27FC236}">
              <a16:creationId xmlns:a16="http://schemas.microsoft.com/office/drawing/2014/main" id="{00F2505B-2EF8-4371-9B57-9FBC981E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50" name="srtImg" descr="https://www.explore.ms/images/sort_blank.gif">
          <a:extLst>
            <a:ext uri="{FF2B5EF4-FFF2-40B4-BE49-F238E27FC236}">
              <a16:creationId xmlns:a16="http://schemas.microsoft.com/office/drawing/2014/main" id="{9EE0DC88-5064-41F9-AD5C-BECAF75F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51" name="srtImg" descr="https://www.explore.ms/images/sort_blank.gif">
          <a:extLst>
            <a:ext uri="{FF2B5EF4-FFF2-40B4-BE49-F238E27FC236}">
              <a16:creationId xmlns:a16="http://schemas.microsoft.com/office/drawing/2014/main" id="{246722C3-1DEC-422D-A65F-4386455D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525" cy="9525"/>
    <xdr:pic>
      <xdr:nvPicPr>
        <xdr:cNvPr id="452" name="srtImg" descr="https://www.explore.ms/images/sort_blank.gif">
          <a:extLst>
            <a:ext uri="{FF2B5EF4-FFF2-40B4-BE49-F238E27FC236}">
              <a16:creationId xmlns:a16="http://schemas.microsoft.com/office/drawing/2014/main" id="{8F8D400A-BE21-45E9-9B02-F39B45B5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525" cy="9525"/>
    <xdr:pic>
      <xdr:nvPicPr>
        <xdr:cNvPr id="453" name="srtImg" descr="https://www.explore.ms/images/sort_blank.gif">
          <a:extLst>
            <a:ext uri="{FF2B5EF4-FFF2-40B4-BE49-F238E27FC236}">
              <a16:creationId xmlns:a16="http://schemas.microsoft.com/office/drawing/2014/main" id="{E96956DF-DA2E-4514-85EE-EAFCC3DE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54" name="srtImg" descr="https://www.explore.ms/images/sort_blank.gif">
          <a:extLst>
            <a:ext uri="{FF2B5EF4-FFF2-40B4-BE49-F238E27FC236}">
              <a16:creationId xmlns:a16="http://schemas.microsoft.com/office/drawing/2014/main" id="{B946A308-54F0-4088-BA3F-67CB3AD3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55" name="srtImg" descr="https://www.explore.ms/images/sort_blank.gif">
          <a:extLst>
            <a:ext uri="{FF2B5EF4-FFF2-40B4-BE49-F238E27FC236}">
              <a16:creationId xmlns:a16="http://schemas.microsoft.com/office/drawing/2014/main" id="{FF61705A-FF78-408E-9316-D18B9C90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56" name="srtImg" descr="https://www.explore.ms/images/sort_blank.gif">
          <a:extLst>
            <a:ext uri="{FF2B5EF4-FFF2-40B4-BE49-F238E27FC236}">
              <a16:creationId xmlns:a16="http://schemas.microsoft.com/office/drawing/2014/main" id="{80D3D328-134C-4C31-A014-C6A577E3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57" name="srtImg" descr="https://www.explore.ms/images/sort_blank.gif">
          <a:extLst>
            <a:ext uri="{FF2B5EF4-FFF2-40B4-BE49-F238E27FC236}">
              <a16:creationId xmlns:a16="http://schemas.microsoft.com/office/drawing/2014/main" id="{9B827888-E165-4A9B-AB80-25B3213C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458" name="srtImg" descr="https://www.explore.ms/images/sort_blank.gif">
          <a:extLst>
            <a:ext uri="{FF2B5EF4-FFF2-40B4-BE49-F238E27FC236}">
              <a16:creationId xmlns:a16="http://schemas.microsoft.com/office/drawing/2014/main" id="{08D50539-93B3-4D9C-AD8E-AD9FC909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459" name="srtImg" descr="https://www.explore.ms/images/sort_blank.gif">
          <a:extLst>
            <a:ext uri="{FF2B5EF4-FFF2-40B4-BE49-F238E27FC236}">
              <a16:creationId xmlns:a16="http://schemas.microsoft.com/office/drawing/2014/main" id="{E1A571AC-50D6-4344-9E8C-47BC9D26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460" name="srtImg" descr="https://www.explore.ms/images/sort_blank.gif">
          <a:extLst>
            <a:ext uri="{FF2B5EF4-FFF2-40B4-BE49-F238E27FC236}">
              <a16:creationId xmlns:a16="http://schemas.microsoft.com/office/drawing/2014/main" id="{2EE46D08-01C3-4DA4-9854-9A71525E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9525" cy="9525"/>
    <xdr:pic>
      <xdr:nvPicPr>
        <xdr:cNvPr id="461" name="srtImg" descr="https://www.explore.ms/images/sort_blank.gif">
          <a:extLst>
            <a:ext uri="{FF2B5EF4-FFF2-40B4-BE49-F238E27FC236}">
              <a16:creationId xmlns:a16="http://schemas.microsoft.com/office/drawing/2014/main" id="{39A44B09-2D48-45B9-BD7B-A90D0DDA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462" name="srtImg" descr="https://www.explore.ms/images/sort_blank.gif">
          <a:extLst>
            <a:ext uri="{FF2B5EF4-FFF2-40B4-BE49-F238E27FC236}">
              <a16:creationId xmlns:a16="http://schemas.microsoft.com/office/drawing/2014/main" id="{1508116E-8513-49BE-822B-A260E71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463" name="srtImg" descr="https://www.explore.ms/images/sort_blank.gif">
          <a:extLst>
            <a:ext uri="{FF2B5EF4-FFF2-40B4-BE49-F238E27FC236}">
              <a16:creationId xmlns:a16="http://schemas.microsoft.com/office/drawing/2014/main" id="{49891A08-7500-493A-9173-FDAD9EC0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64" name="srtImg" descr="https://www.explore.ms/images/sort_blank.gif">
          <a:extLst>
            <a:ext uri="{FF2B5EF4-FFF2-40B4-BE49-F238E27FC236}">
              <a16:creationId xmlns:a16="http://schemas.microsoft.com/office/drawing/2014/main" id="{B2240198-DC5F-4F18-A892-26221F14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65" name="srtImg" descr="https://www.explore.ms/images/sort_blank.gif">
          <a:extLst>
            <a:ext uri="{FF2B5EF4-FFF2-40B4-BE49-F238E27FC236}">
              <a16:creationId xmlns:a16="http://schemas.microsoft.com/office/drawing/2014/main" id="{64527AE5-0D7B-4C52-933A-D3476C7C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66" name="srtImg" descr="https://www.explore.ms/images/sort_blank.gif">
          <a:extLst>
            <a:ext uri="{FF2B5EF4-FFF2-40B4-BE49-F238E27FC236}">
              <a16:creationId xmlns:a16="http://schemas.microsoft.com/office/drawing/2014/main" id="{4BF21315-3D10-4070-8596-3A5223F5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67" name="srtImg" descr="https://www.explore.ms/images/sort_blank.gif">
          <a:extLst>
            <a:ext uri="{FF2B5EF4-FFF2-40B4-BE49-F238E27FC236}">
              <a16:creationId xmlns:a16="http://schemas.microsoft.com/office/drawing/2014/main" id="{BE9E20D4-ADFC-4A69-A10F-1D051058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68" name="srtImg" descr="https://www.explore.ms/images/sort_blank.gif">
          <a:extLst>
            <a:ext uri="{FF2B5EF4-FFF2-40B4-BE49-F238E27FC236}">
              <a16:creationId xmlns:a16="http://schemas.microsoft.com/office/drawing/2014/main" id="{1B3BC402-9D88-4BBE-9BB1-536AA996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69" name="srtImg" descr="https://www.explore.ms/images/sort_blank.gif">
          <a:extLst>
            <a:ext uri="{FF2B5EF4-FFF2-40B4-BE49-F238E27FC236}">
              <a16:creationId xmlns:a16="http://schemas.microsoft.com/office/drawing/2014/main" id="{0AE6359E-9A90-4940-AC89-CA8FDE73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0" name="srtImg" descr="https://www.explore.ms/images/sort_blank.gif">
          <a:extLst>
            <a:ext uri="{FF2B5EF4-FFF2-40B4-BE49-F238E27FC236}">
              <a16:creationId xmlns:a16="http://schemas.microsoft.com/office/drawing/2014/main" id="{CF4F8EBF-2B67-495B-81CC-6DA5C80C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1" name="srtImg" descr="https://www.explore.ms/images/sort_blank.gif">
          <a:extLst>
            <a:ext uri="{FF2B5EF4-FFF2-40B4-BE49-F238E27FC236}">
              <a16:creationId xmlns:a16="http://schemas.microsoft.com/office/drawing/2014/main" id="{278486A8-4980-45EE-8D8F-6C359F76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2" name="srtImg" descr="https://www.explore.ms/images/sort_blank.gif">
          <a:extLst>
            <a:ext uri="{FF2B5EF4-FFF2-40B4-BE49-F238E27FC236}">
              <a16:creationId xmlns:a16="http://schemas.microsoft.com/office/drawing/2014/main" id="{4C462D0D-A314-46C4-B95F-2852C27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3" name="srtImg" descr="https://www.explore.ms/images/sort_blank.gif">
          <a:extLst>
            <a:ext uri="{FF2B5EF4-FFF2-40B4-BE49-F238E27FC236}">
              <a16:creationId xmlns:a16="http://schemas.microsoft.com/office/drawing/2014/main" id="{4F725A6D-A21E-4AF9-930A-5AE56E7E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4" name="srtImg" descr="https://www.explore.ms/images/sort_blank.gif">
          <a:extLst>
            <a:ext uri="{FF2B5EF4-FFF2-40B4-BE49-F238E27FC236}">
              <a16:creationId xmlns:a16="http://schemas.microsoft.com/office/drawing/2014/main" id="{0C442CE8-FD60-49BD-B51A-EFC8AC8B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5" name="srtImg" descr="https://www.explore.ms/images/sort_blank.gif">
          <a:extLst>
            <a:ext uri="{FF2B5EF4-FFF2-40B4-BE49-F238E27FC236}">
              <a16:creationId xmlns:a16="http://schemas.microsoft.com/office/drawing/2014/main" id="{1DBE4AA0-307D-44D3-9616-4C36E1F8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6" name="srtImg" descr="https://www.explore.ms/images/sort_blank.gif">
          <a:extLst>
            <a:ext uri="{FF2B5EF4-FFF2-40B4-BE49-F238E27FC236}">
              <a16:creationId xmlns:a16="http://schemas.microsoft.com/office/drawing/2014/main" id="{51201CD0-301F-415F-9A8A-7CC38F29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7" name="srtImg" descr="https://www.explore.ms/images/sort_blank.gif">
          <a:extLst>
            <a:ext uri="{FF2B5EF4-FFF2-40B4-BE49-F238E27FC236}">
              <a16:creationId xmlns:a16="http://schemas.microsoft.com/office/drawing/2014/main" id="{8AB4F9A8-3174-4551-A9CC-E043E44B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8" name="srtImg" descr="https://www.explore.ms/images/sort_blank.gif">
          <a:extLst>
            <a:ext uri="{FF2B5EF4-FFF2-40B4-BE49-F238E27FC236}">
              <a16:creationId xmlns:a16="http://schemas.microsoft.com/office/drawing/2014/main" id="{7C869979-1A16-442B-92AE-A49E8437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79" name="srtImg" descr="https://www.explore.ms/images/sort_blank.gif">
          <a:extLst>
            <a:ext uri="{FF2B5EF4-FFF2-40B4-BE49-F238E27FC236}">
              <a16:creationId xmlns:a16="http://schemas.microsoft.com/office/drawing/2014/main" id="{E13801F1-ED14-406B-B932-8A598782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0" name="srtImg" descr="https://www.explore.ms/images/sort_blank.gif">
          <a:extLst>
            <a:ext uri="{FF2B5EF4-FFF2-40B4-BE49-F238E27FC236}">
              <a16:creationId xmlns:a16="http://schemas.microsoft.com/office/drawing/2014/main" id="{F3190377-5D3B-42E6-BAAE-84664276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1" name="srtImg" descr="https://www.explore.ms/images/sort_blank.gif">
          <a:extLst>
            <a:ext uri="{FF2B5EF4-FFF2-40B4-BE49-F238E27FC236}">
              <a16:creationId xmlns:a16="http://schemas.microsoft.com/office/drawing/2014/main" id="{C6E23D93-A615-4D4D-8EE1-D37BD118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2" name="srtImg" descr="https://www.explore.ms/images/sort_blank.gif">
          <a:extLst>
            <a:ext uri="{FF2B5EF4-FFF2-40B4-BE49-F238E27FC236}">
              <a16:creationId xmlns:a16="http://schemas.microsoft.com/office/drawing/2014/main" id="{A5DE8153-0CC4-4C2D-AEE8-B70182A3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3" name="srtImg" descr="https://www.explore.ms/images/sort_blank.gif">
          <a:extLst>
            <a:ext uri="{FF2B5EF4-FFF2-40B4-BE49-F238E27FC236}">
              <a16:creationId xmlns:a16="http://schemas.microsoft.com/office/drawing/2014/main" id="{B2981846-7AB8-4DCD-A0E5-F202CBCD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4" name="srtImg" descr="https://www.explore.ms/images/sort_blank.gif">
          <a:extLst>
            <a:ext uri="{FF2B5EF4-FFF2-40B4-BE49-F238E27FC236}">
              <a16:creationId xmlns:a16="http://schemas.microsoft.com/office/drawing/2014/main" id="{1D7B3E8F-4326-4D11-8DB2-BD84CF0D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5" name="srtImg" descr="https://www.explore.ms/images/sort_blank.gif">
          <a:extLst>
            <a:ext uri="{FF2B5EF4-FFF2-40B4-BE49-F238E27FC236}">
              <a16:creationId xmlns:a16="http://schemas.microsoft.com/office/drawing/2014/main" id="{44FAB478-4EBA-4537-AEA4-663A372C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6" name="srtImg" descr="https://www.explore.ms/images/sort_blank.gif">
          <a:extLst>
            <a:ext uri="{FF2B5EF4-FFF2-40B4-BE49-F238E27FC236}">
              <a16:creationId xmlns:a16="http://schemas.microsoft.com/office/drawing/2014/main" id="{2976FA0D-6069-4D39-BAFC-017E6FE4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7" name="srtImg" descr="https://www.explore.ms/images/sort_blank.gif">
          <a:extLst>
            <a:ext uri="{FF2B5EF4-FFF2-40B4-BE49-F238E27FC236}">
              <a16:creationId xmlns:a16="http://schemas.microsoft.com/office/drawing/2014/main" id="{2D853CA6-495B-4627-A974-7C06BB49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8" name="srtImg" descr="https://www.explore.ms/images/sort_blank.gif">
          <a:extLst>
            <a:ext uri="{FF2B5EF4-FFF2-40B4-BE49-F238E27FC236}">
              <a16:creationId xmlns:a16="http://schemas.microsoft.com/office/drawing/2014/main" id="{4DBB3FBA-A3EF-4EFA-BABA-81E51DDD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89" name="srtImg" descr="https://www.explore.ms/images/sort_blank.gif">
          <a:extLst>
            <a:ext uri="{FF2B5EF4-FFF2-40B4-BE49-F238E27FC236}">
              <a16:creationId xmlns:a16="http://schemas.microsoft.com/office/drawing/2014/main" id="{524C021F-6BFD-4843-AE6D-95F97FF7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0" name="srtImg" descr="https://www.explore.ms/images/sort_blank.gif">
          <a:extLst>
            <a:ext uri="{FF2B5EF4-FFF2-40B4-BE49-F238E27FC236}">
              <a16:creationId xmlns:a16="http://schemas.microsoft.com/office/drawing/2014/main" id="{AAB5B8B8-4932-4866-927F-E250DA28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1" name="srtImg" descr="https://www.explore.ms/images/sort_blank.gif">
          <a:extLst>
            <a:ext uri="{FF2B5EF4-FFF2-40B4-BE49-F238E27FC236}">
              <a16:creationId xmlns:a16="http://schemas.microsoft.com/office/drawing/2014/main" id="{D911F14C-535F-4A99-BA67-1750D04F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2" name="srtImg" descr="https://www.explore.ms/images/sort_blank.gif">
          <a:extLst>
            <a:ext uri="{FF2B5EF4-FFF2-40B4-BE49-F238E27FC236}">
              <a16:creationId xmlns:a16="http://schemas.microsoft.com/office/drawing/2014/main" id="{A700937B-034F-47FA-A1F2-6F04FC51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3" name="srtImg" descr="https://www.explore.ms/images/sort_blank.gif">
          <a:extLst>
            <a:ext uri="{FF2B5EF4-FFF2-40B4-BE49-F238E27FC236}">
              <a16:creationId xmlns:a16="http://schemas.microsoft.com/office/drawing/2014/main" id="{13923953-E652-4601-97BC-79EF753F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4" name="srtImg" descr="https://www.explore.ms/images/sort_blank.gif">
          <a:extLst>
            <a:ext uri="{FF2B5EF4-FFF2-40B4-BE49-F238E27FC236}">
              <a16:creationId xmlns:a16="http://schemas.microsoft.com/office/drawing/2014/main" id="{EC4F4933-9DF9-4AAB-A3BE-0897CA0C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5" name="srtImg" descr="https://www.explore.ms/images/sort_blank.gif">
          <a:extLst>
            <a:ext uri="{FF2B5EF4-FFF2-40B4-BE49-F238E27FC236}">
              <a16:creationId xmlns:a16="http://schemas.microsoft.com/office/drawing/2014/main" id="{E3A71E89-AB6D-4DEB-A810-B34B46EC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6" name="srtImg" descr="https://www.explore.ms/images/sort_blank.gif">
          <a:extLst>
            <a:ext uri="{FF2B5EF4-FFF2-40B4-BE49-F238E27FC236}">
              <a16:creationId xmlns:a16="http://schemas.microsoft.com/office/drawing/2014/main" id="{8D6F4E9C-74DD-4F77-882F-B617130D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7" name="srtImg" descr="https://www.explore.ms/images/sort_blank.gif">
          <a:extLst>
            <a:ext uri="{FF2B5EF4-FFF2-40B4-BE49-F238E27FC236}">
              <a16:creationId xmlns:a16="http://schemas.microsoft.com/office/drawing/2014/main" id="{A35664A4-33D2-41B8-A222-25580ABA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8" name="srtImg" descr="https://www.explore.ms/images/sort_blank.gif">
          <a:extLst>
            <a:ext uri="{FF2B5EF4-FFF2-40B4-BE49-F238E27FC236}">
              <a16:creationId xmlns:a16="http://schemas.microsoft.com/office/drawing/2014/main" id="{028E53FB-77AF-4DC3-94AE-E4F8BB14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499" name="srtImg" descr="https://www.explore.ms/images/sort_blank.gif">
          <a:extLst>
            <a:ext uri="{FF2B5EF4-FFF2-40B4-BE49-F238E27FC236}">
              <a16:creationId xmlns:a16="http://schemas.microsoft.com/office/drawing/2014/main" id="{C1449694-F489-438A-A07A-7860523C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0" name="srtImg" descr="https://www.explore.ms/images/sort_blank.gif">
          <a:extLst>
            <a:ext uri="{FF2B5EF4-FFF2-40B4-BE49-F238E27FC236}">
              <a16:creationId xmlns:a16="http://schemas.microsoft.com/office/drawing/2014/main" id="{9B0D3022-0B05-44D0-87FE-FA7B086F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1" name="srtImg" descr="https://www.explore.ms/images/sort_blank.gif">
          <a:extLst>
            <a:ext uri="{FF2B5EF4-FFF2-40B4-BE49-F238E27FC236}">
              <a16:creationId xmlns:a16="http://schemas.microsoft.com/office/drawing/2014/main" id="{45F8EBA1-E034-4C36-A298-A49F9963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2" name="srtImg" descr="https://www.explore.ms/images/sort_blank.gif">
          <a:extLst>
            <a:ext uri="{FF2B5EF4-FFF2-40B4-BE49-F238E27FC236}">
              <a16:creationId xmlns:a16="http://schemas.microsoft.com/office/drawing/2014/main" id="{084F2922-1B7F-4417-8DF3-55EAC282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3" name="srtImg" descr="https://www.explore.ms/images/sort_blank.gif">
          <a:extLst>
            <a:ext uri="{FF2B5EF4-FFF2-40B4-BE49-F238E27FC236}">
              <a16:creationId xmlns:a16="http://schemas.microsoft.com/office/drawing/2014/main" id="{4A7720CA-7EBB-48B9-BA6D-4F8B253E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4" name="srtImg" descr="https://www.explore.ms/images/sort_blank.gif">
          <a:extLst>
            <a:ext uri="{FF2B5EF4-FFF2-40B4-BE49-F238E27FC236}">
              <a16:creationId xmlns:a16="http://schemas.microsoft.com/office/drawing/2014/main" id="{1E2DF746-B2BF-4817-963C-D4EDB14A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5" name="srtImg" descr="https://www.explore.ms/images/sort_blank.gif">
          <a:extLst>
            <a:ext uri="{FF2B5EF4-FFF2-40B4-BE49-F238E27FC236}">
              <a16:creationId xmlns:a16="http://schemas.microsoft.com/office/drawing/2014/main" id="{38193E0C-0AC2-4203-A564-1B6800D6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6" name="srtImg" descr="https://www.explore.ms/images/sort_blank.gif">
          <a:extLst>
            <a:ext uri="{FF2B5EF4-FFF2-40B4-BE49-F238E27FC236}">
              <a16:creationId xmlns:a16="http://schemas.microsoft.com/office/drawing/2014/main" id="{C213E595-0E79-4355-8401-F6350ABB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7" name="srtImg" descr="https://www.explore.ms/images/sort_blank.gif">
          <a:extLst>
            <a:ext uri="{FF2B5EF4-FFF2-40B4-BE49-F238E27FC236}">
              <a16:creationId xmlns:a16="http://schemas.microsoft.com/office/drawing/2014/main" id="{6F483692-E893-4000-B66D-92166C67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8" name="srtImg" descr="https://www.explore.ms/images/sort_blank.gif">
          <a:extLst>
            <a:ext uri="{FF2B5EF4-FFF2-40B4-BE49-F238E27FC236}">
              <a16:creationId xmlns:a16="http://schemas.microsoft.com/office/drawing/2014/main" id="{12536D8C-4F23-45F1-A59F-C565FDA6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09" name="srtImg" descr="https://www.explore.ms/images/sort_blank.gif">
          <a:extLst>
            <a:ext uri="{FF2B5EF4-FFF2-40B4-BE49-F238E27FC236}">
              <a16:creationId xmlns:a16="http://schemas.microsoft.com/office/drawing/2014/main" id="{0E01CB0C-5B53-4BA7-9FB6-78078A62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10" name="srtImg" descr="https://www.explore.ms/images/sort_blank.gif">
          <a:extLst>
            <a:ext uri="{FF2B5EF4-FFF2-40B4-BE49-F238E27FC236}">
              <a16:creationId xmlns:a16="http://schemas.microsoft.com/office/drawing/2014/main" id="{33E34CC2-985C-4820-8A72-478F7406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11" name="srtImg" descr="https://www.explore.ms/images/sort_blank.gif">
          <a:extLst>
            <a:ext uri="{FF2B5EF4-FFF2-40B4-BE49-F238E27FC236}">
              <a16:creationId xmlns:a16="http://schemas.microsoft.com/office/drawing/2014/main" id="{3F5E1AF0-8E27-4291-AC17-529CAEAF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512" name="srtImg" descr="https://www.explore.ms/images/sort_blank.gif">
          <a:extLst>
            <a:ext uri="{FF2B5EF4-FFF2-40B4-BE49-F238E27FC236}">
              <a16:creationId xmlns:a16="http://schemas.microsoft.com/office/drawing/2014/main" id="{A025C2BD-205F-4CD5-9BC1-B8411693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13" name="srtImg" descr="https://www.explore.ms/images/sort_blank.gif">
          <a:extLst>
            <a:ext uri="{FF2B5EF4-FFF2-40B4-BE49-F238E27FC236}">
              <a16:creationId xmlns:a16="http://schemas.microsoft.com/office/drawing/2014/main" id="{D31E1843-8361-47A9-849D-E114D1E4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14" name="srtImg" descr="https://www.explore.ms/images/sort_blank.gif">
          <a:extLst>
            <a:ext uri="{FF2B5EF4-FFF2-40B4-BE49-F238E27FC236}">
              <a16:creationId xmlns:a16="http://schemas.microsoft.com/office/drawing/2014/main" id="{227B405B-0E72-4255-896C-4325080E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15" name="srtImg" descr="https://www.explore.ms/images/sort_blank.gif">
          <a:extLst>
            <a:ext uri="{FF2B5EF4-FFF2-40B4-BE49-F238E27FC236}">
              <a16:creationId xmlns:a16="http://schemas.microsoft.com/office/drawing/2014/main" id="{32B18AC3-5CA7-478A-99DB-6F7EB191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16" name="srtImg" descr="https://www.explore.ms/images/sort_blank.gif">
          <a:extLst>
            <a:ext uri="{FF2B5EF4-FFF2-40B4-BE49-F238E27FC236}">
              <a16:creationId xmlns:a16="http://schemas.microsoft.com/office/drawing/2014/main" id="{0B950B66-C429-447B-A18E-DE54C03D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17" name="srtImg" descr="https://www.explore.ms/images/sort_blank.gif">
          <a:extLst>
            <a:ext uri="{FF2B5EF4-FFF2-40B4-BE49-F238E27FC236}">
              <a16:creationId xmlns:a16="http://schemas.microsoft.com/office/drawing/2014/main" id="{8E1E360A-8D77-4557-888E-D81009FB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18" name="srtImg" descr="https://www.explore.ms/images/sort_blank.gif">
          <a:extLst>
            <a:ext uri="{FF2B5EF4-FFF2-40B4-BE49-F238E27FC236}">
              <a16:creationId xmlns:a16="http://schemas.microsoft.com/office/drawing/2014/main" id="{6ED7C524-5C07-4401-A5C7-BB8B4C28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19" name="srtImg" descr="https://www.explore.ms/images/sort_blank.gif">
          <a:extLst>
            <a:ext uri="{FF2B5EF4-FFF2-40B4-BE49-F238E27FC236}">
              <a16:creationId xmlns:a16="http://schemas.microsoft.com/office/drawing/2014/main" id="{A718207E-5A73-4D3A-9DB4-C5A8CA20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20" name="srtImg" descr="https://www.explore.ms/images/sort_blank.gif">
          <a:extLst>
            <a:ext uri="{FF2B5EF4-FFF2-40B4-BE49-F238E27FC236}">
              <a16:creationId xmlns:a16="http://schemas.microsoft.com/office/drawing/2014/main" id="{D38852E5-C49C-4965-BD67-D4649A5F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21" name="srtImg" descr="https://www.explore.ms/images/sort_blank.gif">
          <a:extLst>
            <a:ext uri="{FF2B5EF4-FFF2-40B4-BE49-F238E27FC236}">
              <a16:creationId xmlns:a16="http://schemas.microsoft.com/office/drawing/2014/main" id="{D0814E1C-B024-4AD2-B842-9F60BAC0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22" name="srtImg" descr="https://www.explore.ms/images/sort_blank.gif">
          <a:extLst>
            <a:ext uri="{FF2B5EF4-FFF2-40B4-BE49-F238E27FC236}">
              <a16:creationId xmlns:a16="http://schemas.microsoft.com/office/drawing/2014/main" id="{B65B9237-CC93-4C58-8AE2-794F860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23" name="srtImg" descr="https://www.explore.ms/images/sort_blank.gif">
          <a:extLst>
            <a:ext uri="{FF2B5EF4-FFF2-40B4-BE49-F238E27FC236}">
              <a16:creationId xmlns:a16="http://schemas.microsoft.com/office/drawing/2014/main" id="{55E9C812-39B9-4273-9551-D3C85DB0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24" name="srtImg" descr="https://www.explore.ms/images/sort_blank.gif">
          <a:extLst>
            <a:ext uri="{FF2B5EF4-FFF2-40B4-BE49-F238E27FC236}">
              <a16:creationId xmlns:a16="http://schemas.microsoft.com/office/drawing/2014/main" id="{3BC98614-51B8-4C90-B10A-60685F14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25" name="srtImg" descr="https://www.explore.ms/images/sort_blank.gif">
          <a:extLst>
            <a:ext uri="{FF2B5EF4-FFF2-40B4-BE49-F238E27FC236}">
              <a16:creationId xmlns:a16="http://schemas.microsoft.com/office/drawing/2014/main" id="{8C5DA5B3-3E6E-4E87-B700-5482B7F5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26" name="srtImg" descr="https://www.explore.ms/images/sort_blank.gif">
          <a:extLst>
            <a:ext uri="{FF2B5EF4-FFF2-40B4-BE49-F238E27FC236}">
              <a16:creationId xmlns:a16="http://schemas.microsoft.com/office/drawing/2014/main" id="{E0AF2A67-85DA-4110-ABCF-E6EA2EA7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27" name="srtImg" descr="https://www.explore.ms/images/sort_blank.gif">
          <a:extLst>
            <a:ext uri="{FF2B5EF4-FFF2-40B4-BE49-F238E27FC236}">
              <a16:creationId xmlns:a16="http://schemas.microsoft.com/office/drawing/2014/main" id="{32B0001A-963C-4D70-B49B-0E94CBF7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28" name="srtImg" descr="https://www.explore.ms/images/sort_blank.gif">
          <a:extLst>
            <a:ext uri="{FF2B5EF4-FFF2-40B4-BE49-F238E27FC236}">
              <a16:creationId xmlns:a16="http://schemas.microsoft.com/office/drawing/2014/main" id="{2482B5E2-45D9-4A00-B8BF-57F11F06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29" name="srtImg" descr="https://www.explore.ms/images/sort_blank.gif">
          <a:extLst>
            <a:ext uri="{FF2B5EF4-FFF2-40B4-BE49-F238E27FC236}">
              <a16:creationId xmlns:a16="http://schemas.microsoft.com/office/drawing/2014/main" id="{65AE626A-C617-4097-915E-A7630F9F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0" name="srtImg" descr="https://www.explore.ms/images/sort_blank.gif">
          <a:extLst>
            <a:ext uri="{FF2B5EF4-FFF2-40B4-BE49-F238E27FC236}">
              <a16:creationId xmlns:a16="http://schemas.microsoft.com/office/drawing/2014/main" id="{E7002297-2718-4576-96FF-D5AC9429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1" name="srtImg" descr="https://www.explore.ms/images/sort_blank.gif">
          <a:extLst>
            <a:ext uri="{FF2B5EF4-FFF2-40B4-BE49-F238E27FC236}">
              <a16:creationId xmlns:a16="http://schemas.microsoft.com/office/drawing/2014/main" id="{E4A46111-F860-47B6-848F-B6B2C99C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2" name="srtImg" descr="https://www.explore.ms/images/sort_blank.gif">
          <a:extLst>
            <a:ext uri="{FF2B5EF4-FFF2-40B4-BE49-F238E27FC236}">
              <a16:creationId xmlns:a16="http://schemas.microsoft.com/office/drawing/2014/main" id="{9760BE2F-6F36-4FF0-BEE3-808ADF9B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3" name="srtImg" descr="https://www.explore.ms/images/sort_blank.gif">
          <a:extLst>
            <a:ext uri="{FF2B5EF4-FFF2-40B4-BE49-F238E27FC236}">
              <a16:creationId xmlns:a16="http://schemas.microsoft.com/office/drawing/2014/main" id="{5B841810-A756-4051-ABBD-7D4AFF50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4" name="srtImg" descr="https://www.explore.ms/images/sort_blank.gif">
          <a:extLst>
            <a:ext uri="{FF2B5EF4-FFF2-40B4-BE49-F238E27FC236}">
              <a16:creationId xmlns:a16="http://schemas.microsoft.com/office/drawing/2014/main" id="{A79605AD-6019-4EAE-96A2-A0D1A81E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5" name="srtImg" descr="https://www.explore.ms/images/sort_blank.gif">
          <a:extLst>
            <a:ext uri="{FF2B5EF4-FFF2-40B4-BE49-F238E27FC236}">
              <a16:creationId xmlns:a16="http://schemas.microsoft.com/office/drawing/2014/main" id="{D3DB11FA-540D-4D9C-9183-B43ED0E3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6" name="srtImg" descr="https://www.explore.ms/images/sort_blank.gif">
          <a:extLst>
            <a:ext uri="{FF2B5EF4-FFF2-40B4-BE49-F238E27FC236}">
              <a16:creationId xmlns:a16="http://schemas.microsoft.com/office/drawing/2014/main" id="{7CB498F4-74E1-426D-A3BE-09F29DDA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7" name="srtImg" descr="https://www.explore.ms/images/sort_blank.gif">
          <a:extLst>
            <a:ext uri="{FF2B5EF4-FFF2-40B4-BE49-F238E27FC236}">
              <a16:creationId xmlns:a16="http://schemas.microsoft.com/office/drawing/2014/main" id="{077813E4-86F8-4978-BEE6-E5BC01AE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8" name="srtImg" descr="https://www.explore.ms/images/sort_blank.gif">
          <a:extLst>
            <a:ext uri="{FF2B5EF4-FFF2-40B4-BE49-F238E27FC236}">
              <a16:creationId xmlns:a16="http://schemas.microsoft.com/office/drawing/2014/main" id="{AC2E10BC-0DD3-47B1-AD74-AC2F1745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39" name="srtImg" descr="https://www.explore.ms/images/sort_blank.gif">
          <a:extLst>
            <a:ext uri="{FF2B5EF4-FFF2-40B4-BE49-F238E27FC236}">
              <a16:creationId xmlns:a16="http://schemas.microsoft.com/office/drawing/2014/main" id="{9F0AD33C-3E49-4166-B65E-4B451865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40" name="srtImg" descr="https://www.explore.ms/images/sort_blank.gif">
          <a:extLst>
            <a:ext uri="{FF2B5EF4-FFF2-40B4-BE49-F238E27FC236}">
              <a16:creationId xmlns:a16="http://schemas.microsoft.com/office/drawing/2014/main" id="{957CCDE0-0FAF-43B6-8680-663ECFBF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41" name="srtImg" descr="https://www.explore.ms/images/sort_blank.gif">
          <a:extLst>
            <a:ext uri="{FF2B5EF4-FFF2-40B4-BE49-F238E27FC236}">
              <a16:creationId xmlns:a16="http://schemas.microsoft.com/office/drawing/2014/main" id="{42684135-7707-4BE4-8294-050094E0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42" name="srtImg" descr="https://www.explore.ms/images/sort_blank.gif">
          <a:extLst>
            <a:ext uri="{FF2B5EF4-FFF2-40B4-BE49-F238E27FC236}">
              <a16:creationId xmlns:a16="http://schemas.microsoft.com/office/drawing/2014/main" id="{F5D9F0FA-1D3A-48F5-9339-35548BCB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43" name="srtImg" descr="https://www.explore.ms/images/sort_blank.gif">
          <a:extLst>
            <a:ext uri="{FF2B5EF4-FFF2-40B4-BE49-F238E27FC236}">
              <a16:creationId xmlns:a16="http://schemas.microsoft.com/office/drawing/2014/main" id="{245D3A20-D508-4AA5-A901-0471C796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44" name="srtImg" descr="https://www.explore.ms/images/sort_blank.gif">
          <a:extLst>
            <a:ext uri="{FF2B5EF4-FFF2-40B4-BE49-F238E27FC236}">
              <a16:creationId xmlns:a16="http://schemas.microsoft.com/office/drawing/2014/main" id="{56B7D15B-164B-4CFB-8C03-B616B9D8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45" name="srtImg" descr="https://www.explore.ms/images/sort_blank.gif">
          <a:extLst>
            <a:ext uri="{FF2B5EF4-FFF2-40B4-BE49-F238E27FC236}">
              <a16:creationId xmlns:a16="http://schemas.microsoft.com/office/drawing/2014/main" id="{D8ACE13F-A540-4B81-9A7D-6442C043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46" name="srtImg" descr="https://www.explore.ms/images/sort_blank.gif">
          <a:extLst>
            <a:ext uri="{FF2B5EF4-FFF2-40B4-BE49-F238E27FC236}">
              <a16:creationId xmlns:a16="http://schemas.microsoft.com/office/drawing/2014/main" id="{46FD31D6-CD2E-452B-9886-65A38D16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547" name="srtImg" descr="https://www.explore.ms/images/sort_blank.gif">
          <a:extLst>
            <a:ext uri="{FF2B5EF4-FFF2-40B4-BE49-F238E27FC236}">
              <a16:creationId xmlns:a16="http://schemas.microsoft.com/office/drawing/2014/main" id="{087C1C4C-D1F8-416E-9E22-3EE38C52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48" name="srtImg" descr="https://www.explore.ms/images/sort_blank.gif">
          <a:extLst>
            <a:ext uri="{FF2B5EF4-FFF2-40B4-BE49-F238E27FC236}">
              <a16:creationId xmlns:a16="http://schemas.microsoft.com/office/drawing/2014/main" id="{0F43C703-B998-4ED9-B952-0936AEC0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49" name="srtImg" descr="https://www.explore.ms/images/sort_blank.gif">
          <a:extLst>
            <a:ext uri="{FF2B5EF4-FFF2-40B4-BE49-F238E27FC236}">
              <a16:creationId xmlns:a16="http://schemas.microsoft.com/office/drawing/2014/main" id="{AC5DC602-3204-4E98-AE2B-100C2A0F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0" name="srtImg" descr="https://www.explore.ms/images/sort_blank.gif">
          <a:extLst>
            <a:ext uri="{FF2B5EF4-FFF2-40B4-BE49-F238E27FC236}">
              <a16:creationId xmlns:a16="http://schemas.microsoft.com/office/drawing/2014/main" id="{1E5023E9-8BCC-442E-8A14-E257328B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1" name="srtImg" descr="https://www.explore.ms/images/sort_blank.gif">
          <a:extLst>
            <a:ext uri="{FF2B5EF4-FFF2-40B4-BE49-F238E27FC236}">
              <a16:creationId xmlns:a16="http://schemas.microsoft.com/office/drawing/2014/main" id="{B4485F1F-74D0-46E1-98AB-59E04514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2" name="srtImg" descr="https://www.explore.ms/images/sort_blank.gif">
          <a:extLst>
            <a:ext uri="{FF2B5EF4-FFF2-40B4-BE49-F238E27FC236}">
              <a16:creationId xmlns:a16="http://schemas.microsoft.com/office/drawing/2014/main" id="{43F6B7FF-2614-49FC-8379-8A71BC9E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3" name="srtImg" descr="https://www.explore.ms/images/sort_blank.gif">
          <a:extLst>
            <a:ext uri="{FF2B5EF4-FFF2-40B4-BE49-F238E27FC236}">
              <a16:creationId xmlns:a16="http://schemas.microsoft.com/office/drawing/2014/main" id="{A88F5E5F-13D3-49B9-A790-8B8C31A5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4" name="srtImg" descr="https://www.explore.ms/images/sort_blank.gif">
          <a:extLst>
            <a:ext uri="{FF2B5EF4-FFF2-40B4-BE49-F238E27FC236}">
              <a16:creationId xmlns:a16="http://schemas.microsoft.com/office/drawing/2014/main" id="{7981AB9C-818B-4799-A4FA-A11662CA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5" name="srtImg" descr="https://www.explore.ms/images/sort_blank.gif">
          <a:extLst>
            <a:ext uri="{FF2B5EF4-FFF2-40B4-BE49-F238E27FC236}">
              <a16:creationId xmlns:a16="http://schemas.microsoft.com/office/drawing/2014/main" id="{9BE24E68-27A6-4902-8133-20AAE5D2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6" name="srtImg" descr="https://www.explore.ms/images/sort_blank.gif">
          <a:extLst>
            <a:ext uri="{FF2B5EF4-FFF2-40B4-BE49-F238E27FC236}">
              <a16:creationId xmlns:a16="http://schemas.microsoft.com/office/drawing/2014/main" id="{E909D759-4F94-4E32-B500-E5D1DE9C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7" name="srtImg" descr="https://www.explore.ms/images/sort_blank.gif">
          <a:extLst>
            <a:ext uri="{FF2B5EF4-FFF2-40B4-BE49-F238E27FC236}">
              <a16:creationId xmlns:a16="http://schemas.microsoft.com/office/drawing/2014/main" id="{2187C596-E8AC-44BD-84ED-BFC93E86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8" name="srtImg" descr="https://www.explore.ms/images/sort_blank.gif">
          <a:extLst>
            <a:ext uri="{FF2B5EF4-FFF2-40B4-BE49-F238E27FC236}">
              <a16:creationId xmlns:a16="http://schemas.microsoft.com/office/drawing/2014/main" id="{FDE1E3C5-DCB9-4198-A017-DC6DEBA3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59" name="srtImg" descr="https://www.explore.ms/images/sort_blank.gif">
          <a:extLst>
            <a:ext uri="{FF2B5EF4-FFF2-40B4-BE49-F238E27FC236}">
              <a16:creationId xmlns:a16="http://schemas.microsoft.com/office/drawing/2014/main" id="{1235444B-F0D1-4899-8B33-751DBC74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0" name="srtImg" descr="https://www.explore.ms/images/sort_blank.gif">
          <a:extLst>
            <a:ext uri="{FF2B5EF4-FFF2-40B4-BE49-F238E27FC236}">
              <a16:creationId xmlns:a16="http://schemas.microsoft.com/office/drawing/2014/main" id="{C9378639-5F09-4E8C-982A-2FBFB012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1" name="srtImg" descr="https://www.explore.ms/images/sort_blank.gif">
          <a:extLst>
            <a:ext uri="{FF2B5EF4-FFF2-40B4-BE49-F238E27FC236}">
              <a16:creationId xmlns:a16="http://schemas.microsoft.com/office/drawing/2014/main" id="{2BD4F82A-B6AF-488E-AE39-CCBEE0E5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2" name="srtImg" descr="https://www.explore.ms/images/sort_blank.gif">
          <a:extLst>
            <a:ext uri="{FF2B5EF4-FFF2-40B4-BE49-F238E27FC236}">
              <a16:creationId xmlns:a16="http://schemas.microsoft.com/office/drawing/2014/main" id="{4053E60D-B6DA-41B8-A12A-C60BC47F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3" name="srtImg" descr="https://www.explore.ms/images/sort_blank.gif">
          <a:extLst>
            <a:ext uri="{FF2B5EF4-FFF2-40B4-BE49-F238E27FC236}">
              <a16:creationId xmlns:a16="http://schemas.microsoft.com/office/drawing/2014/main" id="{4DEB5D2F-97FC-4833-9DBE-32BDF6CC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4" name="srtImg" descr="https://www.explore.ms/images/sort_blank.gif">
          <a:extLst>
            <a:ext uri="{FF2B5EF4-FFF2-40B4-BE49-F238E27FC236}">
              <a16:creationId xmlns:a16="http://schemas.microsoft.com/office/drawing/2014/main" id="{AE8744CC-2811-4BD3-B45C-10A179B3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5" name="srtImg" descr="https://www.explore.ms/images/sort_blank.gif">
          <a:extLst>
            <a:ext uri="{FF2B5EF4-FFF2-40B4-BE49-F238E27FC236}">
              <a16:creationId xmlns:a16="http://schemas.microsoft.com/office/drawing/2014/main" id="{646366F8-0160-4A1C-8CF7-27D750DF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6" name="srtImg" descr="https://www.explore.ms/images/sort_blank.gif">
          <a:extLst>
            <a:ext uri="{FF2B5EF4-FFF2-40B4-BE49-F238E27FC236}">
              <a16:creationId xmlns:a16="http://schemas.microsoft.com/office/drawing/2014/main" id="{FFFE2F29-9E7A-4820-A3B7-76943CA3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7" name="srtImg" descr="https://www.explore.ms/images/sort_blank.gif">
          <a:extLst>
            <a:ext uri="{FF2B5EF4-FFF2-40B4-BE49-F238E27FC236}">
              <a16:creationId xmlns:a16="http://schemas.microsoft.com/office/drawing/2014/main" id="{032BC43A-66F2-45FD-B081-3D4F67F2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8" name="srtImg" descr="https://www.explore.ms/images/sort_blank.gif">
          <a:extLst>
            <a:ext uri="{FF2B5EF4-FFF2-40B4-BE49-F238E27FC236}">
              <a16:creationId xmlns:a16="http://schemas.microsoft.com/office/drawing/2014/main" id="{48B04D77-8AA2-4C35-AD5E-99A8B5E2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69" name="srtImg" descr="https://www.explore.ms/images/sort_blank.gif">
          <a:extLst>
            <a:ext uri="{FF2B5EF4-FFF2-40B4-BE49-F238E27FC236}">
              <a16:creationId xmlns:a16="http://schemas.microsoft.com/office/drawing/2014/main" id="{706D5256-735C-41D1-A470-36D02F6E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0" name="srtImg" descr="https://www.explore.ms/images/sort_blank.gif">
          <a:extLst>
            <a:ext uri="{FF2B5EF4-FFF2-40B4-BE49-F238E27FC236}">
              <a16:creationId xmlns:a16="http://schemas.microsoft.com/office/drawing/2014/main" id="{EDA16C7C-C486-4E54-B8D0-2A5BEFA8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1" name="srtImg" descr="https://www.explore.ms/images/sort_blank.gif">
          <a:extLst>
            <a:ext uri="{FF2B5EF4-FFF2-40B4-BE49-F238E27FC236}">
              <a16:creationId xmlns:a16="http://schemas.microsoft.com/office/drawing/2014/main" id="{B2487F04-32F8-4C2B-992A-6E564E0D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2" name="srtImg" descr="https://www.explore.ms/images/sort_blank.gif">
          <a:extLst>
            <a:ext uri="{FF2B5EF4-FFF2-40B4-BE49-F238E27FC236}">
              <a16:creationId xmlns:a16="http://schemas.microsoft.com/office/drawing/2014/main" id="{EEE5F042-AC7D-4660-99E4-6F6CB004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3" name="srtImg" descr="https://www.explore.ms/images/sort_blank.gif">
          <a:extLst>
            <a:ext uri="{FF2B5EF4-FFF2-40B4-BE49-F238E27FC236}">
              <a16:creationId xmlns:a16="http://schemas.microsoft.com/office/drawing/2014/main" id="{03DCD33A-625D-4DA6-97D6-60B3D6A3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4" name="srtImg" descr="https://www.explore.ms/images/sort_blank.gif">
          <a:extLst>
            <a:ext uri="{FF2B5EF4-FFF2-40B4-BE49-F238E27FC236}">
              <a16:creationId xmlns:a16="http://schemas.microsoft.com/office/drawing/2014/main" id="{E7F1F84E-E2C2-4FDD-8692-41121759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5" name="srtImg" descr="https://www.explore.ms/images/sort_blank.gif">
          <a:extLst>
            <a:ext uri="{FF2B5EF4-FFF2-40B4-BE49-F238E27FC236}">
              <a16:creationId xmlns:a16="http://schemas.microsoft.com/office/drawing/2014/main" id="{E5D3C0F7-8D6E-4F01-A22E-05400396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6" name="srtImg" descr="https://www.explore.ms/images/sort_blank.gif">
          <a:extLst>
            <a:ext uri="{FF2B5EF4-FFF2-40B4-BE49-F238E27FC236}">
              <a16:creationId xmlns:a16="http://schemas.microsoft.com/office/drawing/2014/main" id="{E4700142-9A0A-4B62-9EE2-E9B4F1D2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7" name="srtImg" descr="https://www.explore.ms/images/sort_blank.gif">
          <a:extLst>
            <a:ext uri="{FF2B5EF4-FFF2-40B4-BE49-F238E27FC236}">
              <a16:creationId xmlns:a16="http://schemas.microsoft.com/office/drawing/2014/main" id="{7C7825B2-3793-435A-A883-9A568A16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8" name="srtImg" descr="https://www.explore.ms/images/sort_blank.gif">
          <a:extLst>
            <a:ext uri="{FF2B5EF4-FFF2-40B4-BE49-F238E27FC236}">
              <a16:creationId xmlns:a16="http://schemas.microsoft.com/office/drawing/2014/main" id="{033D4DA1-AEE5-4195-9456-FB9F6A74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79" name="srtImg" descr="https://www.explore.ms/images/sort_blank.gif">
          <a:extLst>
            <a:ext uri="{FF2B5EF4-FFF2-40B4-BE49-F238E27FC236}">
              <a16:creationId xmlns:a16="http://schemas.microsoft.com/office/drawing/2014/main" id="{47F6C3A6-99F5-426C-BDF5-4EC6FD1F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0" name="srtImg" descr="https://www.explore.ms/images/sort_blank.gif">
          <a:extLst>
            <a:ext uri="{FF2B5EF4-FFF2-40B4-BE49-F238E27FC236}">
              <a16:creationId xmlns:a16="http://schemas.microsoft.com/office/drawing/2014/main" id="{A1FF394D-BDB3-4BD4-B9AD-82E170EB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1" name="srtImg" descr="https://www.explore.ms/images/sort_blank.gif">
          <a:extLst>
            <a:ext uri="{FF2B5EF4-FFF2-40B4-BE49-F238E27FC236}">
              <a16:creationId xmlns:a16="http://schemas.microsoft.com/office/drawing/2014/main" id="{4CE33CED-7585-4860-934B-1F2DF225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2" name="srtImg" descr="https://www.explore.ms/images/sort_blank.gif">
          <a:extLst>
            <a:ext uri="{FF2B5EF4-FFF2-40B4-BE49-F238E27FC236}">
              <a16:creationId xmlns:a16="http://schemas.microsoft.com/office/drawing/2014/main" id="{5471F48E-A725-4C87-A957-15E1FC0E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3" name="srtImg" descr="https://www.explore.ms/images/sort_blank.gif">
          <a:extLst>
            <a:ext uri="{FF2B5EF4-FFF2-40B4-BE49-F238E27FC236}">
              <a16:creationId xmlns:a16="http://schemas.microsoft.com/office/drawing/2014/main" id="{8937B31B-38F4-4E6C-A486-69001D4D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4" name="srtImg" descr="https://www.explore.ms/images/sort_blank.gif">
          <a:extLst>
            <a:ext uri="{FF2B5EF4-FFF2-40B4-BE49-F238E27FC236}">
              <a16:creationId xmlns:a16="http://schemas.microsoft.com/office/drawing/2014/main" id="{90FA8619-4F9F-4CCB-9141-A4C13877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5" name="srtImg" descr="https://www.explore.ms/images/sort_blank.gif">
          <a:extLst>
            <a:ext uri="{FF2B5EF4-FFF2-40B4-BE49-F238E27FC236}">
              <a16:creationId xmlns:a16="http://schemas.microsoft.com/office/drawing/2014/main" id="{2FB1DB86-4C57-4A72-87EE-2644D801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6" name="srtImg" descr="https://www.explore.ms/images/sort_blank.gif">
          <a:extLst>
            <a:ext uri="{FF2B5EF4-FFF2-40B4-BE49-F238E27FC236}">
              <a16:creationId xmlns:a16="http://schemas.microsoft.com/office/drawing/2014/main" id="{F875E38E-C38F-41C7-9FE1-1464B83D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7" name="srtImg" descr="https://www.explore.ms/images/sort_blank.gif">
          <a:extLst>
            <a:ext uri="{FF2B5EF4-FFF2-40B4-BE49-F238E27FC236}">
              <a16:creationId xmlns:a16="http://schemas.microsoft.com/office/drawing/2014/main" id="{A61A747A-ADB9-4F2D-AFD9-2362C2A2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8" name="srtImg" descr="https://www.explore.ms/images/sort_blank.gif">
          <a:extLst>
            <a:ext uri="{FF2B5EF4-FFF2-40B4-BE49-F238E27FC236}">
              <a16:creationId xmlns:a16="http://schemas.microsoft.com/office/drawing/2014/main" id="{26B3D887-86AD-4077-81FD-6E934248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89" name="srtImg" descr="https://www.explore.ms/images/sort_blank.gif">
          <a:extLst>
            <a:ext uri="{FF2B5EF4-FFF2-40B4-BE49-F238E27FC236}">
              <a16:creationId xmlns:a16="http://schemas.microsoft.com/office/drawing/2014/main" id="{DFB2C045-47B5-48E0-9E16-D7B402A6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0" name="srtImg" descr="https://www.explore.ms/images/sort_blank.gif">
          <a:extLst>
            <a:ext uri="{FF2B5EF4-FFF2-40B4-BE49-F238E27FC236}">
              <a16:creationId xmlns:a16="http://schemas.microsoft.com/office/drawing/2014/main" id="{BDDC22B2-62AC-45A4-BE28-850346E2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1" name="srtImg" descr="https://www.explore.ms/images/sort_blank.gif">
          <a:extLst>
            <a:ext uri="{FF2B5EF4-FFF2-40B4-BE49-F238E27FC236}">
              <a16:creationId xmlns:a16="http://schemas.microsoft.com/office/drawing/2014/main" id="{3A1CE95C-878F-4170-A3B2-D92DC41D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2" name="srtImg" descr="https://www.explore.ms/images/sort_blank.gif">
          <a:extLst>
            <a:ext uri="{FF2B5EF4-FFF2-40B4-BE49-F238E27FC236}">
              <a16:creationId xmlns:a16="http://schemas.microsoft.com/office/drawing/2014/main" id="{8FB7EAC2-A94A-4722-9B34-A64A1877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3" name="srtImg" descr="https://www.explore.ms/images/sort_blank.gif">
          <a:extLst>
            <a:ext uri="{FF2B5EF4-FFF2-40B4-BE49-F238E27FC236}">
              <a16:creationId xmlns:a16="http://schemas.microsoft.com/office/drawing/2014/main" id="{C021F628-DBCD-49EB-AE97-9D1A38A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4" name="srtImg" descr="https://www.explore.ms/images/sort_blank.gif">
          <a:extLst>
            <a:ext uri="{FF2B5EF4-FFF2-40B4-BE49-F238E27FC236}">
              <a16:creationId xmlns:a16="http://schemas.microsoft.com/office/drawing/2014/main" id="{0B005EF5-0951-467B-848F-5E012D66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5" name="srtImg" descr="https://www.explore.ms/images/sort_blank.gif">
          <a:extLst>
            <a:ext uri="{FF2B5EF4-FFF2-40B4-BE49-F238E27FC236}">
              <a16:creationId xmlns:a16="http://schemas.microsoft.com/office/drawing/2014/main" id="{61753737-65E9-4BC2-A533-46C1C591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6" name="srtImg" descr="https://www.explore.ms/images/sort_blank.gif">
          <a:extLst>
            <a:ext uri="{FF2B5EF4-FFF2-40B4-BE49-F238E27FC236}">
              <a16:creationId xmlns:a16="http://schemas.microsoft.com/office/drawing/2014/main" id="{E9CE3AA6-0C75-4143-9A42-18EDACBE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7" name="srtImg" descr="https://www.explore.ms/images/sort_blank.gif">
          <a:extLst>
            <a:ext uri="{FF2B5EF4-FFF2-40B4-BE49-F238E27FC236}">
              <a16:creationId xmlns:a16="http://schemas.microsoft.com/office/drawing/2014/main" id="{818EA7D6-83BA-463A-809A-E5EA5F95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8" name="srtImg" descr="https://www.explore.ms/images/sort_blank.gif">
          <a:extLst>
            <a:ext uri="{FF2B5EF4-FFF2-40B4-BE49-F238E27FC236}">
              <a16:creationId xmlns:a16="http://schemas.microsoft.com/office/drawing/2014/main" id="{C2F47756-5AE8-4882-878E-E5D79C24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599" name="srtImg" descr="https://www.explore.ms/images/sort_blank.gif">
          <a:extLst>
            <a:ext uri="{FF2B5EF4-FFF2-40B4-BE49-F238E27FC236}">
              <a16:creationId xmlns:a16="http://schemas.microsoft.com/office/drawing/2014/main" id="{BB74EECF-FF80-4485-A52B-82D8B16F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600" name="srtImg" descr="https://www.explore.ms/images/sort_blank.gif">
          <a:extLst>
            <a:ext uri="{FF2B5EF4-FFF2-40B4-BE49-F238E27FC236}">
              <a16:creationId xmlns:a16="http://schemas.microsoft.com/office/drawing/2014/main" id="{49821F1F-24A6-49C2-B27D-B86B5F6F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601" name="srtImg" descr="https://www.explore.ms/images/sort_blank.gif">
          <a:extLst>
            <a:ext uri="{FF2B5EF4-FFF2-40B4-BE49-F238E27FC236}">
              <a16:creationId xmlns:a16="http://schemas.microsoft.com/office/drawing/2014/main" id="{68E3C1AF-8368-4DC6-92D3-85C831F4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602" name="srtImg" descr="https://www.explore.ms/images/sort_blank.gif">
          <a:extLst>
            <a:ext uri="{FF2B5EF4-FFF2-40B4-BE49-F238E27FC236}">
              <a16:creationId xmlns:a16="http://schemas.microsoft.com/office/drawing/2014/main" id="{216E6067-83F8-4592-B483-B688AEF9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603" name="srtImg" descr="https://www.explore.ms/images/sort_blank.gif">
          <a:extLst>
            <a:ext uri="{FF2B5EF4-FFF2-40B4-BE49-F238E27FC236}">
              <a16:creationId xmlns:a16="http://schemas.microsoft.com/office/drawing/2014/main" id="{F98C4A71-31BA-43A0-A06A-1CA989B8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604" name="srtImg" descr="https://www.explore.ms/images/sort_blank.gif">
          <a:extLst>
            <a:ext uri="{FF2B5EF4-FFF2-40B4-BE49-F238E27FC236}">
              <a16:creationId xmlns:a16="http://schemas.microsoft.com/office/drawing/2014/main" id="{6D1DBB2C-A445-42B3-BB19-883C2DA7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605" name="srtImg" descr="https://www.explore.ms/images/sort_blank.gif">
          <a:extLst>
            <a:ext uri="{FF2B5EF4-FFF2-40B4-BE49-F238E27FC236}">
              <a16:creationId xmlns:a16="http://schemas.microsoft.com/office/drawing/2014/main" id="{332D1933-A8FB-4310-8B6B-C9CA7604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606" name="srtImg" descr="https://www.explore.ms/images/sort_blank.gif">
          <a:extLst>
            <a:ext uri="{FF2B5EF4-FFF2-40B4-BE49-F238E27FC236}">
              <a16:creationId xmlns:a16="http://schemas.microsoft.com/office/drawing/2014/main" id="{1BCCB828-853A-412C-AD7B-54B506DB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607" name="srtImg" descr="https://www.explore.ms/images/sort_blank.gif">
          <a:extLst>
            <a:ext uri="{FF2B5EF4-FFF2-40B4-BE49-F238E27FC236}">
              <a16:creationId xmlns:a16="http://schemas.microsoft.com/office/drawing/2014/main" id="{BB97EEA2-B1F7-436D-8B71-8E089DE5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08" name="srtImg" descr="https://www.explore.ms/images/sort_blank.gif">
          <a:extLst>
            <a:ext uri="{FF2B5EF4-FFF2-40B4-BE49-F238E27FC236}">
              <a16:creationId xmlns:a16="http://schemas.microsoft.com/office/drawing/2014/main" id="{4BD11E55-270F-44AD-9CA2-36B1D0FA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09" name="srtImg" descr="https://www.explore.ms/images/sort_blank.gif">
          <a:extLst>
            <a:ext uri="{FF2B5EF4-FFF2-40B4-BE49-F238E27FC236}">
              <a16:creationId xmlns:a16="http://schemas.microsoft.com/office/drawing/2014/main" id="{60DDCB24-81F3-4A59-8A11-FD6072BE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10" name="srtImg" descr="https://www.explore.ms/images/sort_blank.gif">
          <a:extLst>
            <a:ext uri="{FF2B5EF4-FFF2-40B4-BE49-F238E27FC236}">
              <a16:creationId xmlns:a16="http://schemas.microsoft.com/office/drawing/2014/main" id="{58638C74-9C4C-427C-AEAF-AB3554BB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11" name="srtImg" descr="https://www.explore.ms/images/sort_blank.gif">
          <a:extLst>
            <a:ext uri="{FF2B5EF4-FFF2-40B4-BE49-F238E27FC236}">
              <a16:creationId xmlns:a16="http://schemas.microsoft.com/office/drawing/2014/main" id="{CFA7E06C-07AD-4F49-B8C5-4183871C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12" name="srtImg" descr="https://www.explore.ms/images/sort_blank.gif">
          <a:extLst>
            <a:ext uri="{FF2B5EF4-FFF2-40B4-BE49-F238E27FC236}">
              <a16:creationId xmlns:a16="http://schemas.microsoft.com/office/drawing/2014/main" id="{FAAA87F4-6F4F-4C1D-AE4A-D734014C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13" name="srtImg" descr="https://www.explore.ms/images/sort_blank.gif">
          <a:extLst>
            <a:ext uri="{FF2B5EF4-FFF2-40B4-BE49-F238E27FC236}">
              <a16:creationId xmlns:a16="http://schemas.microsoft.com/office/drawing/2014/main" id="{FB1BA655-1C31-4C48-A048-48674136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14" name="srtImg" descr="https://www.explore.ms/images/sort_blank.gif">
          <a:extLst>
            <a:ext uri="{FF2B5EF4-FFF2-40B4-BE49-F238E27FC236}">
              <a16:creationId xmlns:a16="http://schemas.microsoft.com/office/drawing/2014/main" id="{DB0C1BAD-0B8C-4B40-B936-0A7D2BE9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15" name="srtImg" descr="https://www.explore.ms/images/sort_blank.gif">
          <a:extLst>
            <a:ext uri="{FF2B5EF4-FFF2-40B4-BE49-F238E27FC236}">
              <a16:creationId xmlns:a16="http://schemas.microsoft.com/office/drawing/2014/main" id="{8E5B1ACE-DCA5-4A0A-BFFD-B4446CA9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16" name="srtImg" descr="https://www.explore.ms/images/sort_blank.gif">
          <a:extLst>
            <a:ext uri="{FF2B5EF4-FFF2-40B4-BE49-F238E27FC236}">
              <a16:creationId xmlns:a16="http://schemas.microsoft.com/office/drawing/2014/main" id="{ADDB0ED6-67C4-4A12-A20C-E72A6870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17" name="srtImg" descr="https://www.explore.ms/images/sort_blank.gif">
          <a:extLst>
            <a:ext uri="{FF2B5EF4-FFF2-40B4-BE49-F238E27FC236}">
              <a16:creationId xmlns:a16="http://schemas.microsoft.com/office/drawing/2014/main" id="{BF75F8DC-D554-4CA1-A494-3C10DEE9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18" name="srtImg" descr="https://www.explore.ms/images/sort_blank.gif">
          <a:extLst>
            <a:ext uri="{FF2B5EF4-FFF2-40B4-BE49-F238E27FC236}">
              <a16:creationId xmlns:a16="http://schemas.microsoft.com/office/drawing/2014/main" id="{DE62D7FE-8C21-4D34-9E48-C7D47877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19" name="srtImg" descr="https://www.explore.ms/images/sort_blank.gif">
          <a:extLst>
            <a:ext uri="{FF2B5EF4-FFF2-40B4-BE49-F238E27FC236}">
              <a16:creationId xmlns:a16="http://schemas.microsoft.com/office/drawing/2014/main" id="{53BC4582-437C-4DAB-85FA-F1385E22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20" name="srtImg" descr="https://www.explore.ms/images/sort_blank.gif">
          <a:extLst>
            <a:ext uri="{FF2B5EF4-FFF2-40B4-BE49-F238E27FC236}">
              <a16:creationId xmlns:a16="http://schemas.microsoft.com/office/drawing/2014/main" id="{785C7765-7958-4796-9F33-96989327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21" name="srtImg" descr="https://www.explore.ms/images/sort_blank.gif">
          <a:extLst>
            <a:ext uri="{FF2B5EF4-FFF2-40B4-BE49-F238E27FC236}">
              <a16:creationId xmlns:a16="http://schemas.microsoft.com/office/drawing/2014/main" id="{2E8C5FAB-29E8-43FB-A582-08AA9C3E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"/>
    <xdr:pic>
      <xdr:nvPicPr>
        <xdr:cNvPr id="622" name="srtImg" descr="https://www.explore.ms/images/sort_blank.gif">
          <a:extLst>
            <a:ext uri="{FF2B5EF4-FFF2-40B4-BE49-F238E27FC236}">
              <a16:creationId xmlns:a16="http://schemas.microsoft.com/office/drawing/2014/main" id="{EB410FFE-9A7B-4391-8C5E-55114805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"/>
    <xdr:pic>
      <xdr:nvPicPr>
        <xdr:cNvPr id="623" name="srtImg" descr="https://www.explore.ms/images/sort_blank.gif">
          <a:extLst>
            <a:ext uri="{FF2B5EF4-FFF2-40B4-BE49-F238E27FC236}">
              <a16:creationId xmlns:a16="http://schemas.microsoft.com/office/drawing/2014/main" id="{0B3388CD-19BA-4B00-A867-282665DA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24" name="srtImg" descr="https://www.explore.ms/images/sort_blank.gif">
          <a:extLst>
            <a:ext uri="{FF2B5EF4-FFF2-40B4-BE49-F238E27FC236}">
              <a16:creationId xmlns:a16="http://schemas.microsoft.com/office/drawing/2014/main" id="{B44BBE36-3B80-40B6-9319-918D9349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25" name="srtImg" descr="https://www.explore.ms/images/sort_blank.gif">
          <a:extLst>
            <a:ext uri="{FF2B5EF4-FFF2-40B4-BE49-F238E27FC236}">
              <a16:creationId xmlns:a16="http://schemas.microsoft.com/office/drawing/2014/main" id="{08BD815D-6E37-4390-9E3E-752B490A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26" name="srtImg" descr="https://www.explore.ms/images/sort_blank.gif">
          <a:extLst>
            <a:ext uri="{FF2B5EF4-FFF2-40B4-BE49-F238E27FC236}">
              <a16:creationId xmlns:a16="http://schemas.microsoft.com/office/drawing/2014/main" id="{885853BC-32B1-4DF0-9765-30D904D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27" name="srtImg" descr="https://www.explore.ms/images/sort_blank.gif">
          <a:extLst>
            <a:ext uri="{FF2B5EF4-FFF2-40B4-BE49-F238E27FC236}">
              <a16:creationId xmlns:a16="http://schemas.microsoft.com/office/drawing/2014/main" id="{CAC8CEEF-CF91-482A-8A81-F3DC3200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628" name="srtImg" descr="https://www.explore.ms/images/sort_blank.gif">
          <a:extLst>
            <a:ext uri="{FF2B5EF4-FFF2-40B4-BE49-F238E27FC236}">
              <a16:creationId xmlns:a16="http://schemas.microsoft.com/office/drawing/2014/main" id="{B474401E-1685-47CC-9030-27D971C0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629" name="srtImg" descr="https://www.explore.ms/images/sort_blank.gif">
          <a:extLst>
            <a:ext uri="{FF2B5EF4-FFF2-40B4-BE49-F238E27FC236}">
              <a16:creationId xmlns:a16="http://schemas.microsoft.com/office/drawing/2014/main" id="{A8D371B0-C573-47F6-92CA-CF74CED3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630" name="srtImg" descr="https://www.explore.ms/images/sort_blank.gif">
          <a:extLst>
            <a:ext uri="{FF2B5EF4-FFF2-40B4-BE49-F238E27FC236}">
              <a16:creationId xmlns:a16="http://schemas.microsoft.com/office/drawing/2014/main" id="{DA6595CA-98C6-43BE-B7D4-73543518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631" name="srtImg" descr="https://www.explore.ms/images/sort_blank.gif">
          <a:extLst>
            <a:ext uri="{FF2B5EF4-FFF2-40B4-BE49-F238E27FC236}">
              <a16:creationId xmlns:a16="http://schemas.microsoft.com/office/drawing/2014/main" id="{658C827B-7F64-49BB-9FF6-F54FADDA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32" name="srtImg" descr="https://www.explore.ms/images/sort_blank.gif">
          <a:extLst>
            <a:ext uri="{FF2B5EF4-FFF2-40B4-BE49-F238E27FC236}">
              <a16:creationId xmlns:a16="http://schemas.microsoft.com/office/drawing/2014/main" id="{A1F72496-40C2-4BF9-9191-CBF201BD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33" name="srtImg" descr="https://www.explore.ms/images/sort_blank.gif">
          <a:extLst>
            <a:ext uri="{FF2B5EF4-FFF2-40B4-BE49-F238E27FC236}">
              <a16:creationId xmlns:a16="http://schemas.microsoft.com/office/drawing/2014/main" id="{272B12DD-25EE-4565-84AA-5B9E3FD8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34" name="srtImg" descr="https://www.explore.ms/images/sort_blank.gif">
          <a:extLst>
            <a:ext uri="{FF2B5EF4-FFF2-40B4-BE49-F238E27FC236}">
              <a16:creationId xmlns:a16="http://schemas.microsoft.com/office/drawing/2014/main" id="{4A7212D4-0675-48C7-97E6-50228FBD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35" name="srtImg" descr="https://www.explore.ms/images/sort_blank.gif">
          <a:extLst>
            <a:ext uri="{FF2B5EF4-FFF2-40B4-BE49-F238E27FC236}">
              <a16:creationId xmlns:a16="http://schemas.microsoft.com/office/drawing/2014/main" id="{050692A5-1C64-48FD-BBB4-11B5FDAD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36" name="srtImg" descr="https://www.explore.ms/images/sort_blank.gif">
          <a:extLst>
            <a:ext uri="{FF2B5EF4-FFF2-40B4-BE49-F238E27FC236}">
              <a16:creationId xmlns:a16="http://schemas.microsoft.com/office/drawing/2014/main" id="{D4D558BE-02C2-4828-A1EC-AFC00B47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37" name="srtImg" descr="https://www.explore.ms/images/sort_blank.gif">
          <a:extLst>
            <a:ext uri="{FF2B5EF4-FFF2-40B4-BE49-F238E27FC236}">
              <a16:creationId xmlns:a16="http://schemas.microsoft.com/office/drawing/2014/main" id="{D75BB90D-830B-493D-A850-3F7E25BB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38" name="srtImg" descr="https://www.explore.ms/images/sort_blank.gif">
          <a:extLst>
            <a:ext uri="{FF2B5EF4-FFF2-40B4-BE49-F238E27FC236}">
              <a16:creationId xmlns:a16="http://schemas.microsoft.com/office/drawing/2014/main" id="{DCEE2253-027E-4AE6-85FC-0DFE95A5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39" name="srtImg" descr="https://www.explore.ms/images/sort_blank.gif">
          <a:extLst>
            <a:ext uri="{FF2B5EF4-FFF2-40B4-BE49-F238E27FC236}">
              <a16:creationId xmlns:a16="http://schemas.microsoft.com/office/drawing/2014/main" id="{2B150CCD-32FD-4581-BB29-5A557785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40" name="srtImg" descr="https://www.explore.ms/images/sort_blank.gif">
          <a:extLst>
            <a:ext uri="{FF2B5EF4-FFF2-40B4-BE49-F238E27FC236}">
              <a16:creationId xmlns:a16="http://schemas.microsoft.com/office/drawing/2014/main" id="{93668B64-CBDF-4F9E-BDB5-31101306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641" name="srtImg" descr="https://www.explore.ms/images/sort_blank.gif">
          <a:extLst>
            <a:ext uri="{FF2B5EF4-FFF2-40B4-BE49-F238E27FC236}">
              <a16:creationId xmlns:a16="http://schemas.microsoft.com/office/drawing/2014/main" id="{B9455310-A7C0-4F91-BCC9-B670ABD1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42" name="srtImg" descr="https://www.explore.ms/images/sort_blank.gif">
          <a:extLst>
            <a:ext uri="{FF2B5EF4-FFF2-40B4-BE49-F238E27FC236}">
              <a16:creationId xmlns:a16="http://schemas.microsoft.com/office/drawing/2014/main" id="{A6B8CE81-C013-4E03-894E-47684A35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43" name="srtImg" descr="https://www.explore.ms/images/sort_blank.gif">
          <a:extLst>
            <a:ext uri="{FF2B5EF4-FFF2-40B4-BE49-F238E27FC236}">
              <a16:creationId xmlns:a16="http://schemas.microsoft.com/office/drawing/2014/main" id="{1ACCBB2A-3F80-4BB4-8B63-919EEBB9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44" name="srtImg" descr="https://www.explore.ms/images/sort_blank.gif">
          <a:extLst>
            <a:ext uri="{FF2B5EF4-FFF2-40B4-BE49-F238E27FC236}">
              <a16:creationId xmlns:a16="http://schemas.microsoft.com/office/drawing/2014/main" id="{5D3913E8-2C63-47B6-8735-BC86C2C5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45" name="srtImg" descr="https://www.explore.ms/images/sort_blank.gif">
          <a:extLst>
            <a:ext uri="{FF2B5EF4-FFF2-40B4-BE49-F238E27FC236}">
              <a16:creationId xmlns:a16="http://schemas.microsoft.com/office/drawing/2014/main" id="{502748F0-18ED-4DD4-813E-BAC40D2B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"/>
    <xdr:pic>
      <xdr:nvPicPr>
        <xdr:cNvPr id="646" name="srtImg" descr="https://www.explore.ms/images/sort_blank.gif">
          <a:extLst>
            <a:ext uri="{FF2B5EF4-FFF2-40B4-BE49-F238E27FC236}">
              <a16:creationId xmlns:a16="http://schemas.microsoft.com/office/drawing/2014/main" id="{3894B44E-0FED-4070-AEB1-57EC7BFD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"/>
    <xdr:pic>
      <xdr:nvPicPr>
        <xdr:cNvPr id="647" name="srtImg" descr="https://www.explore.ms/images/sort_blank.gif">
          <a:extLst>
            <a:ext uri="{FF2B5EF4-FFF2-40B4-BE49-F238E27FC236}">
              <a16:creationId xmlns:a16="http://schemas.microsoft.com/office/drawing/2014/main" id="{5454BBD5-93E4-4806-907B-A0FD7D52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48" name="srtImg" descr="https://www.explore.ms/images/sort_blank.gif">
          <a:extLst>
            <a:ext uri="{FF2B5EF4-FFF2-40B4-BE49-F238E27FC236}">
              <a16:creationId xmlns:a16="http://schemas.microsoft.com/office/drawing/2014/main" id="{1D7B56CA-6477-4F11-A584-64D92516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49" name="srtImg" descr="https://www.explore.ms/images/sort_blank.gif">
          <a:extLst>
            <a:ext uri="{FF2B5EF4-FFF2-40B4-BE49-F238E27FC236}">
              <a16:creationId xmlns:a16="http://schemas.microsoft.com/office/drawing/2014/main" id="{27983E7A-C2C7-446F-8892-CBC9C640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50" name="srtImg" descr="https://www.explore.ms/images/sort_blank.gif">
          <a:extLst>
            <a:ext uri="{FF2B5EF4-FFF2-40B4-BE49-F238E27FC236}">
              <a16:creationId xmlns:a16="http://schemas.microsoft.com/office/drawing/2014/main" id="{A40120FE-CB53-480B-9B68-8B6EAC52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51" name="srtImg" descr="https://www.explore.ms/images/sort_blank.gif">
          <a:extLst>
            <a:ext uri="{FF2B5EF4-FFF2-40B4-BE49-F238E27FC236}">
              <a16:creationId xmlns:a16="http://schemas.microsoft.com/office/drawing/2014/main" id="{C0BF0635-FE11-422F-BB93-D3276F4C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652" name="srtImg" descr="https://www.explore.ms/images/sort_blank.gif">
          <a:extLst>
            <a:ext uri="{FF2B5EF4-FFF2-40B4-BE49-F238E27FC236}">
              <a16:creationId xmlns:a16="http://schemas.microsoft.com/office/drawing/2014/main" id="{10BF6D1E-04E5-462D-BD41-92130E09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653" name="srtImg" descr="https://www.explore.ms/images/sort_blank.gif">
          <a:extLst>
            <a:ext uri="{FF2B5EF4-FFF2-40B4-BE49-F238E27FC236}">
              <a16:creationId xmlns:a16="http://schemas.microsoft.com/office/drawing/2014/main" id="{582053A1-0EA7-4595-9A16-6CDA85CF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654" name="srtImg" descr="https://www.explore.ms/images/sort_blank.gif">
          <a:extLst>
            <a:ext uri="{FF2B5EF4-FFF2-40B4-BE49-F238E27FC236}">
              <a16:creationId xmlns:a16="http://schemas.microsoft.com/office/drawing/2014/main" id="{2CBF896E-C0F0-429C-B754-79E4C61A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655" name="srtImg" descr="https://www.explore.ms/images/sort_blank.gif">
          <a:extLst>
            <a:ext uri="{FF2B5EF4-FFF2-40B4-BE49-F238E27FC236}">
              <a16:creationId xmlns:a16="http://schemas.microsoft.com/office/drawing/2014/main" id="{0DC83CF2-BFE4-4B62-8720-9A7BA880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54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56" name="srtImg" descr="https://www.explore.ms/images/sort_blank.gif">
          <a:extLst>
            <a:ext uri="{FF2B5EF4-FFF2-40B4-BE49-F238E27FC236}">
              <a16:creationId xmlns:a16="http://schemas.microsoft.com/office/drawing/2014/main" id="{E1AE0DD6-9782-49E7-8616-3564DAF8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57" name="srtImg" descr="https://www.explore.ms/images/sort_blank.gif">
          <a:extLst>
            <a:ext uri="{FF2B5EF4-FFF2-40B4-BE49-F238E27FC236}">
              <a16:creationId xmlns:a16="http://schemas.microsoft.com/office/drawing/2014/main" id="{31C99752-4388-4CB1-BBFE-0E5BCFE6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58" name="srtImg" descr="https://www.explore.ms/images/sort_blank.gif">
          <a:extLst>
            <a:ext uri="{FF2B5EF4-FFF2-40B4-BE49-F238E27FC236}">
              <a16:creationId xmlns:a16="http://schemas.microsoft.com/office/drawing/2014/main" id="{211AB594-4086-4AE2-97B4-0C3D06C7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59" name="srtImg" descr="https://www.explore.ms/images/sort_blank.gif">
          <a:extLst>
            <a:ext uri="{FF2B5EF4-FFF2-40B4-BE49-F238E27FC236}">
              <a16:creationId xmlns:a16="http://schemas.microsoft.com/office/drawing/2014/main" id="{04D87CFF-376C-4EF6-AF24-39CA43AF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0" name="srtImg" descr="https://www.explore.ms/images/sort_blank.gif">
          <a:extLst>
            <a:ext uri="{FF2B5EF4-FFF2-40B4-BE49-F238E27FC236}">
              <a16:creationId xmlns:a16="http://schemas.microsoft.com/office/drawing/2014/main" id="{2550D625-9754-47CB-BE6A-07C7E36A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1" name="srtImg" descr="https://www.explore.ms/images/sort_blank.gif">
          <a:extLst>
            <a:ext uri="{FF2B5EF4-FFF2-40B4-BE49-F238E27FC236}">
              <a16:creationId xmlns:a16="http://schemas.microsoft.com/office/drawing/2014/main" id="{100723D1-B2C1-431F-B645-9035B0AF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2" name="srtImg" descr="https://www.explore.ms/images/sort_blank.gif">
          <a:extLst>
            <a:ext uri="{FF2B5EF4-FFF2-40B4-BE49-F238E27FC236}">
              <a16:creationId xmlns:a16="http://schemas.microsoft.com/office/drawing/2014/main" id="{B91C7615-82DF-4A62-B765-B2A19881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3" name="srtImg" descr="https://www.explore.ms/images/sort_blank.gif">
          <a:extLst>
            <a:ext uri="{FF2B5EF4-FFF2-40B4-BE49-F238E27FC236}">
              <a16:creationId xmlns:a16="http://schemas.microsoft.com/office/drawing/2014/main" id="{9CA903FD-12D5-43E8-AD53-C3757045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4" name="srtImg" descr="https://www.explore.ms/images/sort_blank.gif">
          <a:extLst>
            <a:ext uri="{FF2B5EF4-FFF2-40B4-BE49-F238E27FC236}">
              <a16:creationId xmlns:a16="http://schemas.microsoft.com/office/drawing/2014/main" id="{35672FD0-3340-4D76-821B-D9AB32DE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5" name="srtImg" descr="https://www.explore.ms/images/sort_blank.gif">
          <a:extLst>
            <a:ext uri="{FF2B5EF4-FFF2-40B4-BE49-F238E27FC236}">
              <a16:creationId xmlns:a16="http://schemas.microsoft.com/office/drawing/2014/main" id="{914DF145-4D60-4B2F-9838-0B2D1933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6" name="srtImg" descr="https://www.explore.ms/images/sort_blank.gif">
          <a:extLst>
            <a:ext uri="{FF2B5EF4-FFF2-40B4-BE49-F238E27FC236}">
              <a16:creationId xmlns:a16="http://schemas.microsoft.com/office/drawing/2014/main" id="{B18696B8-B14A-4DC2-BFDB-CD105C55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7" name="srtImg" descr="https://www.explore.ms/images/sort_blank.gif">
          <a:extLst>
            <a:ext uri="{FF2B5EF4-FFF2-40B4-BE49-F238E27FC236}">
              <a16:creationId xmlns:a16="http://schemas.microsoft.com/office/drawing/2014/main" id="{DE87B313-F972-45AF-8B43-FAC341D4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8" name="srtImg" descr="https://www.explore.ms/images/sort_blank.gif">
          <a:extLst>
            <a:ext uri="{FF2B5EF4-FFF2-40B4-BE49-F238E27FC236}">
              <a16:creationId xmlns:a16="http://schemas.microsoft.com/office/drawing/2014/main" id="{F1C2CFA5-8607-46D9-8EDB-FE667EDF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69" name="srtImg" descr="https://www.explore.ms/images/sort_blank.gif">
          <a:extLst>
            <a:ext uri="{FF2B5EF4-FFF2-40B4-BE49-F238E27FC236}">
              <a16:creationId xmlns:a16="http://schemas.microsoft.com/office/drawing/2014/main" id="{3353C77C-2616-4F23-936F-DC55A7C7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0" name="srtImg" descr="https://www.explore.ms/images/sort_blank.gif">
          <a:extLst>
            <a:ext uri="{FF2B5EF4-FFF2-40B4-BE49-F238E27FC236}">
              <a16:creationId xmlns:a16="http://schemas.microsoft.com/office/drawing/2014/main" id="{07D7B94E-2B00-49BD-BC1A-C991E521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1" name="srtImg" descr="https://www.explore.ms/images/sort_blank.gif">
          <a:extLst>
            <a:ext uri="{FF2B5EF4-FFF2-40B4-BE49-F238E27FC236}">
              <a16:creationId xmlns:a16="http://schemas.microsoft.com/office/drawing/2014/main" id="{FE5C7C68-0583-4717-A443-B26F9805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2" name="srtImg" descr="https://www.explore.ms/images/sort_blank.gif">
          <a:extLst>
            <a:ext uri="{FF2B5EF4-FFF2-40B4-BE49-F238E27FC236}">
              <a16:creationId xmlns:a16="http://schemas.microsoft.com/office/drawing/2014/main" id="{74F2AA74-DDED-4B9B-A00C-20D705BC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3" name="srtImg" descr="https://www.explore.ms/images/sort_blank.gif">
          <a:extLst>
            <a:ext uri="{FF2B5EF4-FFF2-40B4-BE49-F238E27FC236}">
              <a16:creationId xmlns:a16="http://schemas.microsoft.com/office/drawing/2014/main" id="{DA50B44A-211E-45A2-AECF-FF6E7C83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4" name="srtImg" descr="https://www.explore.ms/images/sort_blank.gif">
          <a:extLst>
            <a:ext uri="{FF2B5EF4-FFF2-40B4-BE49-F238E27FC236}">
              <a16:creationId xmlns:a16="http://schemas.microsoft.com/office/drawing/2014/main" id="{9813381A-4D27-4614-A5A3-6C3F6471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5" name="srtImg" descr="https://www.explore.ms/images/sort_blank.gif">
          <a:extLst>
            <a:ext uri="{FF2B5EF4-FFF2-40B4-BE49-F238E27FC236}">
              <a16:creationId xmlns:a16="http://schemas.microsoft.com/office/drawing/2014/main" id="{8F0B152B-F002-42A1-95AE-156E1071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6" name="srtImg" descr="https://www.explore.ms/images/sort_blank.gif">
          <a:extLst>
            <a:ext uri="{FF2B5EF4-FFF2-40B4-BE49-F238E27FC236}">
              <a16:creationId xmlns:a16="http://schemas.microsoft.com/office/drawing/2014/main" id="{70D25937-0DA2-48E5-9EEA-AB839645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7" name="srtImg" descr="https://www.explore.ms/images/sort_blank.gif">
          <a:extLst>
            <a:ext uri="{FF2B5EF4-FFF2-40B4-BE49-F238E27FC236}">
              <a16:creationId xmlns:a16="http://schemas.microsoft.com/office/drawing/2014/main" id="{6C84D2C9-0874-43E9-A76A-3184D905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8" name="srtImg" descr="https://www.explore.ms/images/sort_blank.gif">
          <a:extLst>
            <a:ext uri="{FF2B5EF4-FFF2-40B4-BE49-F238E27FC236}">
              <a16:creationId xmlns:a16="http://schemas.microsoft.com/office/drawing/2014/main" id="{734486E7-17BD-445F-9F23-3B3CD916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9" name="srtImg" descr="https://www.explore.ms/images/sort_blank.gif">
          <a:extLst>
            <a:ext uri="{FF2B5EF4-FFF2-40B4-BE49-F238E27FC236}">
              <a16:creationId xmlns:a16="http://schemas.microsoft.com/office/drawing/2014/main" id="{1021EF7B-93CA-418B-B6FB-35F122A6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0" name="srtImg" descr="https://www.explore.ms/images/sort_blank.gif">
          <a:extLst>
            <a:ext uri="{FF2B5EF4-FFF2-40B4-BE49-F238E27FC236}">
              <a16:creationId xmlns:a16="http://schemas.microsoft.com/office/drawing/2014/main" id="{BDA94F7A-6D1E-4E21-AC07-7AA28732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1" name="srtImg" descr="https://www.explore.ms/images/sort_blank.gif">
          <a:extLst>
            <a:ext uri="{FF2B5EF4-FFF2-40B4-BE49-F238E27FC236}">
              <a16:creationId xmlns:a16="http://schemas.microsoft.com/office/drawing/2014/main" id="{5799B88B-32F7-4FC9-9EF1-172F69C7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2" name="srtImg" descr="https://www.explore.ms/images/sort_blank.gif">
          <a:extLst>
            <a:ext uri="{FF2B5EF4-FFF2-40B4-BE49-F238E27FC236}">
              <a16:creationId xmlns:a16="http://schemas.microsoft.com/office/drawing/2014/main" id="{950C8DFA-4133-4539-971D-53BD6DA8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3" name="srtImg" descr="https://www.explore.ms/images/sort_blank.gif">
          <a:extLst>
            <a:ext uri="{FF2B5EF4-FFF2-40B4-BE49-F238E27FC236}">
              <a16:creationId xmlns:a16="http://schemas.microsoft.com/office/drawing/2014/main" id="{91944BA3-86CA-43FA-B387-B948943A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4" name="srtImg" descr="https://www.explore.ms/images/sort_blank.gif">
          <a:extLst>
            <a:ext uri="{FF2B5EF4-FFF2-40B4-BE49-F238E27FC236}">
              <a16:creationId xmlns:a16="http://schemas.microsoft.com/office/drawing/2014/main" id="{9580DCA6-9C99-4FD9-959C-DC936EAC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5" name="srtImg" descr="https://www.explore.ms/images/sort_blank.gif">
          <a:extLst>
            <a:ext uri="{FF2B5EF4-FFF2-40B4-BE49-F238E27FC236}">
              <a16:creationId xmlns:a16="http://schemas.microsoft.com/office/drawing/2014/main" id="{33580769-028B-45C6-BFE7-65F06717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6" name="srtImg" descr="https://www.explore.ms/images/sort_blank.gif">
          <a:extLst>
            <a:ext uri="{FF2B5EF4-FFF2-40B4-BE49-F238E27FC236}">
              <a16:creationId xmlns:a16="http://schemas.microsoft.com/office/drawing/2014/main" id="{F310569D-CF8A-4009-9DA1-ECAA8365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7" name="srtImg" descr="https://www.explore.ms/images/sort_blank.gif">
          <a:extLst>
            <a:ext uri="{FF2B5EF4-FFF2-40B4-BE49-F238E27FC236}">
              <a16:creationId xmlns:a16="http://schemas.microsoft.com/office/drawing/2014/main" id="{70DA116C-28CA-4556-A1F4-B1686225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8" name="srtImg" descr="https://www.explore.ms/images/sort_blank.gif">
          <a:extLst>
            <a:ext uri="{FF2B5EF4-FFF2-40B4-BE49-F238E27FC236}">
              <a16:creationId xmlns:a16="http://schemas.microsoft.com/office/drawing/2014/main" id="{C1DD8630-7B6E-473E-9418-8AF11485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9" name="srtImg" descr="https://www.explore.ms/images/sort_blank.gif">
          <a:extLst>
            <a:ext uri="{FF2B5EF4-FFF2-40B4-BE49-F238E27FC236}">
              <a16:creationId xmlns:a16="http://schemas.microsoft.com/office/drawing/2014/main" id="{52275494-F225-45FB-9FBD-8CEBA217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90" name="srtImg" descr="https://www.explore.ms/images/sort_blank.gif">
          <a:extLst>
            <a:ext uri="{FF2B5EF4-FFF2-40B4-BE49-F238E27FC236}">
              <a16:creationId xmlns:a16="http://schemas.microsoft.com/office/drawing/2014/main" id="{865222AB-D0BF-432D-9B96-27FFA6EA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91" name="srtImg" descr="https://www.explore.ms/images/sort_blank.gif">
          <a:extLst>
            <a:ext uri="{FF2B5EF4-FFF2-40B4-BE49-F238E27FC236}">
              <a16:creationId xmlns:a16="http://schemas.microsoft.com/office/drawing/2014/main" id="{907627CD-67A5-478A-87BB-4FB8EE11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92" name="srtImg" descr="https://www.explore.ms/images/sort_blank.gif">
          <a:extLst>
            <a:ext uri="{FF2B5EF4-FFF2-40B4-BE49-F238E27FC236}">
              <a16:creationId xmlns:a16="http://schemas.microsoft.com/office/drawing/2014/main" id="{20DAD336-FE92-4F17-84BE-04EF2D03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93" name="srtImg" descr="https://www.explore.ms/images/sort_blank.gif">
          <a:extLst>
            <a:ext uri="{FF2B5EF4-FFF2-40B4-BE49-F238E27FC236}">
              <a16:creationId xmlns:a16="http://schemas.microsoft.com/office/drawing/2014/main" id="{F429FCF8-7445-485F-8C0E-6407FFEC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94" name="srtImg" descr="https://www.explore.ms/images/sort_blank.gif">
          <a:extLst>
            <a:ext uri="{FF2B5EF4-FFF2-40B4-BE49-F238E27FC236}">
              <a16:creationId xmlns:a16="http://schemas.microsoft.com/office/drawing/2014/main" id="{4BE98287-1269-4F54-95EB-B95A7D44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95" name="srtImg" descr="https://www.explore.ms/images/sort_blank.gif">
          <a:extLst>
            <a:ext uri="{FF2B5EF4-FFF2-40B4-BE49-F238E27FC236}">
              <a16:creationId xmlns:a16="http://schemas.microsoft.com/office/drawing/2014/main" id="{C0C22BF0-0F74-4E4E-8D7D-AFE15304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96" name="srtImg" descr="https://www.explore.ms/images/sort_blank.gif">
          <a:extLst>
            <a:ext uri="{FF2B5EF4-FFF2-40B4-BE49-F238E27FC236}">
              <a16:creationId xmlns:a16="http://schemas.microsoft.com/office/drawing/2014/main" id="{1C06A268-8B55-4138-8180-D24EE2A0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97" name="srtImg" descr="https://www.explore.ms/images/sort_blank.gif">
          <a:extLst>
            <a:ext uri="{FF2B5EF4-FFF2-40B4-BE49-F238E27FC236}">
              <a16:creationId xmlns:a16="http://schemas.microsoft.com/office/drawing/2014/main" id="{565CE7A8-AA56-4375-8495-85F38E36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8" name="srtImg" descr="https://www.explore.ms/images/sort_blank.gif">
          <a:extLst>
            <a:ext uri="{FF2B5EF4-FFF2-40B4-BE49-F238E27FC236}">
              <a16:creationId xmlns:a16="http://schemas.microsoft.com/office/drawing/2014/main" id="{5554310C-F6EE-4548-98B7-6EF0E56D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9" name="srtImg" descr="https://www.explore.ms/images/sort_blank.gif">
          <a:extLst>
            <a:ext uri="{FF2B5EF4-FFF2-40B4-BE49-F238E27FC236}">
              <a16:creationId xmlns:a16="http://schemas.microsoft.com/office/drawing/2014/main" id="{B1A74AD9-AB96-404B-97C7-EF467566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0" name="srtImg" descr="https://www.explore.ms/images/sort_blank.gif">
          <a:extLst>
            <a:ext uri="{FF2B5EF4-FFF2-40B4-BE49-F238E27FC236}">
              <a16:creationId xmlns:a16="http://schemas.microsoft.com/office/drawing/2014/main" id="{70180D41-9428-494D-81AD-410F7F35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1" name="srtImg" descr="https://www.explore.ms/images/sort_blank.gif">
          <a:extLst>
            <a:ext uri="{FF2B5EF4-FFF2-40B4-BE49-F238E27FC236}">
              <a16:creationId xmlns:a16="http://schemas.microsoft.com/office/drawing/2014/main" id="{E592D1A5-013A-4BD7-AE69-F52AC43E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2" name="srtImg" descr="https://www.explore.ms/images/sort_blank.gif">
          <a:extLst>
            <a:ext uri="{FF2B5EF4-FFF2-40B4-BE49-F238E27FC236}">
              <a16:creationId xmlns:a16="http://schemas.microsoft.com/office/drawing/2014/main" id="{6DA04CAB-C54A-44FB-BD5B-513E94D6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3" name="srtImg" descr="https://www.explore.ms/images/sort_blank.gif">
          <a:extLst>
            <a:ext uri="{FF2B5EF4-FFF2-40B4-BE49-F238E27FC236}">
              <a16:creationId xmlns:a16="http://schemas.microsoft.com/office/drawing/2014/main" id="{868E7990-383C-4C03-9E41-D08AE312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4" name="srtImg" descr="https://www.explore.ms/images/sort_blank.gif">
          <a:extLst>
            <a:ext uri="{FF2B5EF4-FFF2-40B4-BE49-F238E27FC236}">
              <a16:creationId xmlns:a16="http://schemas.microsoft.com/office/drawing/2014/main" id="{E5D2C79F-1AE8-4D91-8E6B-3FF6900A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5" name="srtImg" descr="https://www.explore.ms/images/sort_blank.gif">
          <a:extLst>
            <a:ext uri="{FF2B5EF4-FFF2-40B4-BE49-F238E27FC236}">
              <a16:creationId xmlns:a16="http://schemas.microsoft.com/office/drawing/2014/main" id="{BD3D346D-1CE2-4D5E-8A51-8A807F64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6" name="srtImg" descr="https://www.explore.ms/images/sort_blank.gif">
          <a:extLst>
            <a:ext uri="{FF2B5EF4-FFF2-40B4-BE49-F238E27FC236}">
              <a16:creationId xmlns:a16="http://schemas.microsoft.com/office/drawing/2014/main" id="{89DD37DE-7DDB-4690-B579-823ACD28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7" name="srtImg" descr="https://www.explore.ms/images/sort_blank.gif">
          <a:extLst>
            <a:ext uri="{FF2B5EF4-FFF2-40B4-BE49-F238E27FC236}">
              <a16:creationId xmlns:a16="http://schemas.microsoft.com/office/drawing/2014/main" id="{D8C7B9A2-3F9B-4AC5-A7DE-2D19FD8A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8" name="srtImg" descr="https://www.explore.ms/images/sort_blank.gif">
          <a:extLst>
            <a:ext uri="{FF2B5EF4-FFF2-40B4-BE49-F238E27FC236}">
              <a16:creationId xmlns:a16="http://schemas.microsoft.com/office/drawing/2014/main" id="{41ECC7E3-959B-4937-BDF1-FFE24834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9" name="srtImg" descr="https://www.explore.ms/images/sort_blank.gif">
          <a:extLst>
            <a:ext uri="{FF2B5EF4-FFF2-40B4-BE49-F238E27FC236}">
              <a16:creationId xmlns:a16="http://schemas.microsoft.com/office/drawing/2014/main" id="{F8FFCB91-2813-42AD-8207-D4782F85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0" name="srtImg" descr="https://www.explore.ms/images/sort_blank.gif">
          <a:extLst>
            <a:ext uri="{FF2B5EF4-FFF2-40B4-BE49-F238E27FC236}">
              <a16:creationId xmlns:a16="http://schemas.microsoft.com/office/drawing/2014/main" id="{B3C0D702-E5B3-4338-8B32-25EE7D79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1" name="srtImg" descr="https://www.explore.ms/images/sort_blank.gif">
          <a:extLst>
            <a:ext uri="{FF2B5EF4-FFF2-40B4-BE49-F238E27FC236}">
              <a16:creationId xmlns:a16="http://schemas.microsoft.com/office/drawing/2014/main" id="{D9A399DB-E844-4037-BAA2-BF8C5DD2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2" name="srtImg" descr="https://www.explore.ms/images/sort_blank.gif">
          <a:extLst>
            <a:ext uri="{FF2B5EF4-FFF2-40B4-BE49-F238E27FC236}">
              <a16:creationId xmlns:a16="http://schemas.microsoft.com/office/drawing/2014/main" id="{A3845FE2-5CC5-48C2-88FD-5CBD2C0C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3" name="srtImg" descr="https://www.explore.ms/images/sort_blank.gif">
          <a:extLst>
            <a:ext uri="{FF2B5EF4-FFF2-40B4-BE49-F238E27FC236}">
              <a16:creationId xmlns:a16="http://schemas.microsoft.com/office/drawing/2014/main" id="{A4DC2A37-58FA-4940-9D81-71E180A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4" name="srtImg" descr="https://www.explore.ms/images/sort_blank.gif">
          <a:extLst>
            <a:ext uri="{FF2B5EF4-FFF2-40B4-BE49-F238E27FC236}">
              <a16:creationId xmlns:a16="http://schemas.microsoft.com/office/drawing/2014/main" id="{A365FB9F-FFC9-450F-9552-E1BE0515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5" name="srtImg" descr="https://www.explore.ms/images/sort_blank.gif">
          <a:extLst>
            <a:ext uri="{FF2B5EF4-FFF2-40B4-BE49-F238E27FC236}">
              <a16:creationId xmlns:a16="http://schemas.microsoft.com/office/drawing/2014/main" id="{2FC93BDC-C03B-4136-BF0F-7F4B6155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6" name="srtImg" descr="https://www.explore.ms/images/sort_blank.gif">
          <a:extLst>
            <a:ext uri="{FF2B5EF4-FFF2-40B4-BE49-F238E27FC236}">
              <a16:creationId xmlns:a16="http://schemas.microsoft.com/office/drawing/2014/main" id="{5630C735-ABC3-4279-95EC-6BE55C0A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7" name="srtImg" descr="https://www.explore.ms/images/sort_blank.gif">
          <a:extLst>
            <a:ext uri="{FF2B5EF4-FFF2-40B4-BE49-F238E27FC236}">
              <a16:creationId xmlns:a16="http://schemas.microsoft.com/office/drawing/2014/main" id="{EDC954E3-C2F2-44D2-A735-C7D4332C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8" name="srtImg" descr="https://www.explore.ms/images/sort_blank.gif">
          <a:extLst>
            <a:ext uri="{FF2B5EF4-FFF2-40B4-BE49-F238E27FC236}">
              <a16:creationId xmlns:a16="http://schemas.microsoft.com/office/drawing/2014/main" id="{F03DC1D9-BAD0-45C1-AC6B-1AC7CC07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9" name="srtImg" descr="https://www.explore.ms/images/sort_blank.gif">
          <a:extLst>
            <a:ext uri="{FF2B5EF4-FFF2-40B4-BE49-F238E27FC236}">
              <a16:creationId xmlns:a16="http://schemas.microsoft.com/office/drawing/2014/main" id="{5699F1DC-B04A-4F2D-8DDC-2751348B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0" name="srtImg" descr="https://www.explore.ms/images/sort_blank.gif">
          <a:extLst>
            <a:ext uri="{FF2B5EF4-FFF2-40B4-BE49-F238E27FC236}">
              <a16:creationId xmlns:a16="http://schemas.microsoft.com/office/drawing/2014/main" id="{E4B0932E-FCD0-4436-A7BF-D922B06A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1" name="srtImg" descr="https://www.explore.ms/images/sort_blank.gif">
          <a:extLst>
            <a:ext uri="{FF2B5EF4-FFF2-40B4-BE49-F238E27FC236}">
              <a16:creationId xmlns:a16="http://schemas.microsoft.com/office/drawing/2014/main" id="{88870ACC-3D14-437E-9B4B-57F7FC90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722" name="srtImg" descr="https://www.explore.ms/images/sort_blank.gif">
          <a:extLst>
            <a:ext uri="{FF2B5EF4-FFF2-40B4-BE49-F238E27FC236}">
              <a16:creationId xmlns:a16="http://schemas.microsoft.com/office/drawing/2014/main" id="{22AFAE13-6151-47C5-9DE4-B7C749A2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23" name="srtImg" descr="https://www.explore.ms/images/sort_blank.gif">
          <a:extLst>
            <a:ext uri="{FF2B5EF4-FFF2-40B4-BE49-F238E27FC236}">
              <a16:creationId xmlns:a16="http://schemas.microsoft.com/office/drawing/2014/main" id="{949623DD-97C1-40F5-B5D5-98144B9B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24" name="srtImg" descr="https://www.explore.ms/images/sort_blank.gif">
          <a:extLst>
            <a:ext uri="{FF2B5EF4-FFF2-40B4-BE49-F238E27FC236}">
              <a16:creationId xmlns:a16="http://schemas.microsoft.com/office/drawing/2014/main" id="{B8E63E9C-E8E2-4863-8B7F-A2F200AD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25" name="srtImg" descr="https://www.explore.ms/images/sort_blank.gif">
          <a:extLst>
            <a:ext uri="{FF2B5EF4-FFF2-40B4-BE49-F238E27FC236}">
              <a16:creationId xmlns:a16="http://schemas.microsoft.com/office/drawing/2014/main" id="{91EBFA66-FA16-491E-A656-5CE4F7E8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26" name="srtImg" descr="https://www.explore.ms/images/sort_blank.gif">
          <a:extLst>
            <a:ext uri="{FF2B5EF4-FFF2-40B4-BE49-F238E27FC236}">
              <a16:creationId xmlns:a16="http://schemas.microsoft.com/office/drawing/2014/main" id="{C8D1294B-F375-499A-8557-28ACC6DF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27" name="srtImg" descr="https://www.explore.ms/images/sort_blank.gif">
          <a:extLst>
            <a:ext uri="{FF2B5EF4-FFF2-40B4-BE49-F238E27FC236}">
              <a16:creationId xmlns:a16="http://schemas.microsoft.com/office/drawing/2014/main" id="{86F05108-47E3-4CBD-B350-938D995A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28" name="srtImg" descr="https://www.explore.ms/images/sort_blank.gif">
          <a:extLst>
            <a:ext uri="{FF2B5EF4-FFF2-40B4-BE49-F238E27FC236}">
              <a16:creationId xmlns:a16="http://schemas.microsoft.com/office/drawing/2014/main" id="{B8453BEE-4D89-40CE-BFCD-3815830B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29" name="srtImg" descr="https://www.explore.ms/images/sort_blank.gif">
          <a:extLst>
            <a:ext uri="{FF2B5EF4-FFF2-40B4-BE49-F238E27FC236}">
              <a16:creationId xmlns:a16="http://schemas.microsoft.com/office/drawing/2014/main" id="{7F596915-7F53-45AE-B02B-4231BA5E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30" name="srtImg" descr="https://www.explore.ms/images/sort_blank.gif">
          <a:extLst>
            <a:ext uri="{FF2B5EF4-FFF2-40B4-BE49-F238E27FC236}">
              <a16:creationId xmlns:a16="http://schemas.microsoft.com/office/drawing/2014/main" id="{8DD6056E-CE23-42F2-800A-8F40DF2F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31" name="srtImg" descr="https://www.explore.ms/images/sort_blank.gif">
          <a:extLst>
            <a:ext uri="{FF2B5EF4-FFF2-40B4-BE49-F238E27FC236}">
              <a16:creationId xmlns:a16="http://schemas.microsoft.com/office/drawing/2014/main" id="{DB83FA11-5CAD-405F-8FB7-F5C3D165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32" name="srtImg" descr="https://www.explore.ms/images/sort_blank.gif">
          <a:extLst>
            <a:ext uri="{FF2B5EF4-FFF2-40B4-BE49-F238E27FC236}">
              <a16:creationId xmlns:a16="http://schemas.microsoft.com/office/drawing/2014/main" id="{637F7DE9-4674-4A1B-AA20-655EA77D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33" name="srtImg" descr="https://www.explore.ms/images/sort_blank.gif">
          <a:extLst>
            <a:ext uri="{FF2B5EF4-FFF2-40B4-BE49-F238E27FC236}">
              <a16:creationId xmlns:a16="http://schemas.microsoft.com/office/drawing/2014/main" id="{594EBB56-0AAD-4BB2-A909-B7BBED54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34" name="srtImg" descr="https://www.explore.ms/images/sort_blank.gif">
          <a:extLst>
            <a:ext uri="{FF2B5EF4-FFF2-40B4-BE49-F238E27FC236}">
              <a16:creationId xmlns:a16="http://schemas.microsoft.com/office/drawing/2014/main" id="{633B38B6-0608-469E-9156-3C5F10F7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35" name="srtImg" descr="https://www.explore.ms/images/sort_blank.gif">
          <a:extLst>
            <a:ext uri="{FF2B5EF4-FFF2-40B4-BE49-F238E27FC236}">
              <a16:creationId xmlns:a16="http://schemas.microsoft.com/office/drawing/2014/main" id="{49D96A34-BF19-462E-BF58-B344B30B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36" name="srtImg" descr="https://www.explore.ms/images/sort_blank.gif">
          <a:extLst>
            <a:ext uri="{FF2B5EF4-FFF2-40B4-BE49-F238E27FC236}">
              <a16:creationId xmlns:a16="http://schemas.microsoft.com/office/drawing/2014/main" id="{EDD91963-53AF-44CE-A454-EB218335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37" name="srtImg" descr="https://www.explore.ms/images/sort_blank.gif">
          <a:extLst>
            <a:ext uri="{FF2B5EF4-FFF2-40B4-BE49-F238E27FC236}">
              <a16:creationId xmlns:a16="http://schemas.microsoft.com/office/drawing/2014/main" id="{6EB1D2B6-2B2B-4152-985A-E2D59485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38" name="srtImg" descr="https://www.explore.ms/images/sort_blank.gif">
          <a:extLst>
            <a:ext uri="{FF2B5EF4-FFF2-40B4-BE49-F238E27FC236}">
              <a16:creationId xmlns:a16="http://schemas.microsoft.com/office/drawing/2014/main" id="{A5E21B1D-429B-4177-BE58-C8F1BB0E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39" name="srtImg" descr="https://www.explore.ms/images/sort_blank.gif">
          <a:extLst>
            <a:ext uri="{FF2B5EF4-FFF2-40B4-BE49-F238E27FC236}">
              <a16:creationId xmlns:a16="http://schemas.microsoft.com/office/drawing/2014/main" id="{C55FA448-8290-4871-AB2E-306A675A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0" name="srtImg" descr="https://www.explore.ms/images/sort_blank.gif">
          <a:extLst>
            <a:ext uri="{FF2B5EF4-FFF2-40B4-BE49-F238E27FC236}">
              <a16:creationId xmlns:a16="http://schemas.microsoft.com/office/drawing/2014/main" id="{6AF798BE-78AA-4F1E-A34C-5F58EABC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1" name="srtImg" descr="https://www.explore.ms/images/sort_blank.gif">
          <a:extLst>
            <a:ext uri="{FF2B5EF4-FFF2-40B4-BE49-F238E27FC236}">
              <a16:creationId xmlns:a16="http://schemas.microsoft.com/office/drawing/2014/main" id="{D61AE5AD-E878-4E8A-B01E-BC9452E0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2" name="srtImg" descr="https://www.explore.ms/images/sort_blank.gif">
          <a:extLst>
            <a:ext uri="{FF2B5EF4-FFF2-40B4-BE49-F238E27FC236}">
              <a16:creationId xmlns:a16="http://schemas.microsoft.com/office/drawing/2014/main" id="{0055CD54-B5F8-497B-B9BC-A69BBC1E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3" name="srtImg" descr="https://www.explore.ms/images/sort_blank.gif">
          <a:extLst>
            <a:ext uri="{FF2B5EF4-FFF2-40B4-BE49-F238E27FC236}">
              <a16:creationId xmlns:a16="http://schemas.microsoft.com/office/drawing/2014/main" id="{6D3AB855-72B0-4F74-9DF6-F2A88994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4" name="srtImg" descr="https://www.explore.ms/images/sort_blank.gif">
          <a:extLst>
            <a:ext uri="{FF2B5EF4-FFF2-40B4-BE49-F238E27FC236}">
              <a16:creationId xmlns:a16="http://schemas.microsoft.com/office/drawing/2014/main" id="{BFA7EE73-8650-42CB-9E7E-68EAB548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5" name="srtImg" descr="https://www.explore.ms/images/sort_blank.gif">
          <a:extLst>
            <a:ext uri="{FF2B5EF4-FFF2-40B4-BE49-F238E27FC236}">
              <a16:creationId xmlns:a16="http://schemas.microsoft.com/office/drawing/2014/main" id="{3F2781C6-F32D-48AB-8FDC-F42EC9C3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6" name="srtImg" descr="https://www.explore.ms/images/sort_blank.gif">
          <a:extLst>
            <a:ext uri="{FF2B5EF4-FFF2-40B4-BE49-F238E27FC236}">
              <a16:creationId xmlns:a16="http://schemas.microsoft.com/office/drawing/2014/main" id="{6CEAF4E3-CCD9-4B77-BD1F-3082E1E2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7" name="srtImg" descr="https://www.explore.ms/images/sort_blank.gif">
          <a:extLst>
            <a:ext uri="{FF2B5EF4-FFF2-40B4-BE49-F238E27FC236}">
              <a16:creationId xmlns:a16="http://schemas.microsoft.com/office/drawing/2014/main" id="{75EE6B4E-C615-4B29-B4FF-87D49301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8" name="srtImg" descr="https://www.explore.ms/images/sort_blank.gif">
          <a:extLst>
            <a:ext uri="{FF2B5EF4-FFF2-40B4-BE49-F238E27FC236}">
              <a16:creationId xmlns:a16="http://schemas.microsoft.com/office/drawing/2014/main" id="{900889D6-F8CA-4BDE-81E3-4C4F3130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49" name="srtImg" descr="https://www.explore.ms/images/sort_blank.gif">
          <a:extLst>
            <a:ext uri="{FF2B5EF4-FFF2-40B4-BE49-F238E27FC236}">
              <a16:creationId xmlns:a16="http://schemas.microsoft.com/office/drawing/2014/main" id="{FBCE029D-8E09-4FCD-8F1C-A523F1D0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0" name="srtImg" descr="https://www.explore.ms/images/sort_blank.gif">
          <a:extLst>
            <a:ext uri="{FF2B5EF4-FFF2-40B4-BE49-F238E27FC236}">
              <a16:creationId xmlns:a16="http://schemas.microsoft.com/office/drawing/2014/main" id="{7E0F3AEA-0948-4B0F-A371-0567F42D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1" name="srtImg" descr="https://www.explore.ms/images/sort_blank.gif">
          <a:extLst>
            <a:ext uri="{FF2B5EF4-FFF2-40B4-BE49-F238E27FC236}">
              <a16:creationId xmlns:a16="http://schemas.microsoft.com/office/drawing/2014/main" id="{001C8795-6207-4E20-AD51-C5CBB2B6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2" name="srtImg" descr="https://www.explore.ms/images/sort_blank.gif">
          <a:extLst>
            <a:ext uri="{FF2B5EF4-FFF2-40B4-BE49-F238E27FC236}">
              <a16:creationId xmlns:a16="http://schemas.microsoft.com/office/drawing/2014/main" id="{DD2362CC-16CD-45E8-AA03-65E675D4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3" name="srtImg" descr="https://www.explore.ms/images/sort_blank.gif">
          <a:extLst>
            <a:ext uri="{FF2B5EF4-FFF2-40B4-BE49-F238E27FC236}">
              <a16:creationId xmlns:a16="http://schemas.microsoft.com/office/drawing/2014/main" id="{CE329B43-3A87-4C04-917C-DCFC5AFB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4" name="srtImg" descr="https://www.explore.ms/images/sort_blank.gif">
          <a:extLst>
            <a:ext uri="{FF2B5EF4-FFF2-40B4-BE49-F238E27FC236}">
              <a16:creationId xmlns:a16="http://schemas.microsoft.com/office/drawing/2014/main" id="{E9EE94D6-1F3B-4A5E-AA8B-FD88F589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5" name="srtImg" descr="https://www.explore.ms/images/sort_blank.gif">
          <a:extLst>
            <a:ext uri="{FF2B5EF4-FFF2-40B4-BE49-F238E27FC236}">
              <a16:creationId xmlns:a16="http://schemas.microsoft.com/office/drawing/2014/main" id="{26884F9D-FEAA-4560-BEC0-E5EFFADD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6" name="srtImg" descr="https://www.explore.ms/images/sort_blank.gif">
          <a:extLst>
            <a:ext uri="{FF2B5EF4-FFF2-40B4-BE49-F238E27FC236}">
              <a16:creationId xmlns:a16="http://schemas.microsoft.com/office/drawing/2014/main" id="{8255E802-33AE-4D9A-A009-AEF34884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7" name="srtImg" descr="https://www.explore.ms/images/sort_blank.gif">
          <a:extLst>
            <a:ext uri="{FF2B5EF4-FFF2-40B4-BE49-F238E27FC236}">
              <a16:creationId xmlns:a16="http://schemas.microsoft.com/office/drawing/2014/main" id="{3C73F0D9-4BC9-40B9-B4C5-8E4E64A9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8" name="srtImg" descr="https://www.explore.ms/images/sort_blank.gif">
          <a:extLst>
            <a:ext uri="{FF2B5EF4-FFF2-40B4-BE49-F238E27FC236}">
              <a16:creationId xmlns:a16="http://schemas.microsoft.com/office/drawing/2014/main" id="{34834C61-9329-44A0-AD43-26413197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59" name="srtImg" descr="https://www.explore.ms/images/sort_blank.gif">
          <a:extLst>
            <a:ext uri="{FF2B5EF4-FFF2-40B4-BE49-F238E27FC236}">
              <a16:creationId xmlns:a16="http://schemas.microsoft.com/office/drawing/2014/main" id="{B2864060-86BA-4A92-9111-C26DB6DE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0" name="srtImg" descr="https://www.explore.ms/images/sort_blank.gif">
          <a:extLst>
            <a:ext uri="{FF2B5EF4-FFF2-40B4-BE49-F238E27FC236}">
              <a16:creationId xmlns:a16="http://schemas.microsoft.com/office/drawing/2014/main" id="{FC334686-D410-4822-AAC4-07BCF9C3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1" name="srtImg" descr="https://www.explore.ms/images/sort_blank.gif">
          <a:extLst>
            <a:ext uri="{FF2B5EF4-FFF2-40B4-BE49-F238E27FC236}">
              <a16:creationId xmlns:a16="http://schemas.microsoft.com/office/drawing/2014/main" id="{A39F993B-C8FE-4743-BA21-05A8CF95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2" name="srtImg" descr="https://www.explore.ms/images/sort_blank.gif">
          <a:extLst>
            <a:ext uri="{FF2B5EF4-FFF2-40B4-BE49-F238E27FC236}">
              <a16:creationId xmlns:a16="http://schemas.microsoft.com/office/drawing/2014/main" id="{A987D0B5-7172-4542-9EF3-119DFD41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3" name="srtImg" descr="https://www.explore.ms/images/sort_blank.gif">
          <a:extLst>
            <a:ext uri="{FF2B5EF4-FFF2-40B4-BE49-F238E27FC236}">
              <a16:creationId xmlns:a16="http://schemas.microsoft.com/office/drawing/2014/main" id="{1B8C5941-DAB0-41AA-88D3-6B5A5983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4" name="srtImg" descr="https://www.explore.ms/images/sort_blank.gif">
          <a:extLst>
            <a:ext uri="{FF2B5EF4-FFF2-40B4-BE49-F238E27FC236}">
              <a16:creationId xmlns:a16="http://schemas.microsoft.com/office/drawing/2014/main" id="{7DDC8730-499A-4114-8825-CC8D7358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5" name="srtImg" descr="https://www.explore.ms/images/sort_blank.gif">
          <a:extLst>
            <a:ext uri="{FF2B5EF4-FFF2-40B4-BE49-F238E27FC236}">
              <a16:creationId xmlns:a16="http://schemas.microsoft.com/office/drawing/2014/main" id="{B8421A52-E81A-40A0-8274-65033B46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6" name="srtImg" descr="https://www.explore.ms/images/sort_blank.gif">
          <a:extLst>
            <a:ext uri="{FF2B5EF4-FFF2-40B4-BE49-F238E27FC236}">
              <a16:creationId xmlns:a16="http://schemas.microsoft.com/office/drawing/2014/main" id="{F48AF4DD-E9A9-4455-B86D-5A1736CA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7" name="srtImg" descr="https://www.explore.ms/images/sort_blank.gif">
          <a:extLst>
            <a:ext uri="{FF2B5EF4-FFF2-40B4-BE49-F238E27FC236}">
              <a16:creationId xmlns:a16="http://schemas.microsoft.com/office/drawing/2014/main" id="{26BB8D53-0FF4-4D61-BFA8-79DAD158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8" name="srtImg" descr="https://www.explore.ms/images/sort_blank.gif">
          <a:extLst>
            <a:ext uri="{FF2B5EF4-FFF2-40B4-BE49-F238E27FC236}">
              <a16:creationId xmlns:a16="http://schemas.microsoft.com/office/drawing/2014/main" id="{949C72E0-17A0-42DC-95BA-6A7934D6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69" name="srtImg" descr="https://www.explore.ms/images/sort_blank.gif">
          <a:extLst>
            <a:ext uri="{FF2B5EF4-FFF2-40B4-BE49-F238E27FC236}">
              <a16:creationId xmlns:a16="http://schemas.microsoft.com/office/drawing/2014/main" id="{697E4698-DE98-405E-AF91-C9179020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0" name="srtImg" descr="https://www.explore.ms/images/sort_blank.gif">
          <a:extLst>
            <a:ext uri="{FF2B5EF4-FFF2-40B4-BE49-F238E27FC236}">
              <a16:creationId xmlns:a16="http://schemas.microsoft.com/office/drawing/2014/main" id="{65FD809B-EE63-4145-8271-3FED50F0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1" name="srtImg" descr="https://www.explore.ms/images/sort_blank.gif">
          <a:extLst>
            <a:ext uri="{FF2B5EF4-FFF2-40B4-BE49-F238E27FC236}">
              <a16:creationId xmlns:a16="http://schemas.microsoft.com/office/drawing/2014/main" id="{5B0B9194-CE90-4129-AA3E-1E5B633C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2" name="srtImg" descr="https://www.explore.ms/images/sort_blank.gif">
          <a:extLst>
            <a:ext uri="{FF2B5EF4-FFF2-40B4-BE49-F238E27FC236}">
              <a16:creationId xmlns:a16="http://schemas.microsoft.com/office/drawing/2014/main" id="{31C9E01D-5D31-4436-B2A5-910AC46D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3" name="srtImg" descr="https://www.explore.ms/images/sort_blank.gif">
          <a:extLst>
            <a:ext uri="{FF2B5EF4-FFF2-40B4-BE49-F238E27FC236}">
              <a16:creationId xmlns:a16="http://schemas.microsoft.com/office/drawing/2014/main" id="{8EC7D961-5707-4664-BF65-CDF5DD75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4" name="srtImg" descr="https://www.explore.ms/images/sort_blank.gif">
          <a:extLst>
            <a:ext uri="{FF2B5EF4-FFF2-40B4-BE49-F238E27FC236}">
              <a16:creationId xmlns:a16="http://schemas.microsoft.com/office/drawing/2014/main" id="{9D43DCF5-F460-47FD-940E-7D6BA0DD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5" name="srtImg" descr="https://www.explore.ms/images/sort_blank.gif">
          <a:extLst>
            <a:ext uri="{FF2B5EF4-FFF2-40B4-BE49-F238E27FC236}">
              <a16:creationId xmlns:a16="http://schemas.microsoft.com/office/drawing/2014/main" id="{7CAC37B7-4DA5-42D3-AA7D-8F5F0131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6" name="srtImg" descr="https://www.explore.ms/images/sort_blank.gif">
          <a:extLst>
            <a:ext uri="{FF2B5EF4-FFF2-40B4-BE49-F238E27FC236}">
              <a16:creationId xmlns:a16="http://schemas.microsoft.com/office/drawing/2014/main" id="{51956FB1-CFBE-480C-BF6C-AC9883BD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7" name="srtImg" descr="https://www.explore.ms/images/sort_blank.gif">
          <a:extLst>
            <a:ext uri="{FF2B5EF4-FFF2-40B4-BE49-F238E27FC236}">
              <a16:creationId xmlns:a16="http://schemas.microsoft.com/office/drawing/2014/main" id="{F3508509-8436-4DD8-8140-CFE49F76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8" name="srtImg" descr="https://www.explore.ms/images/sort_blank.gif">
          <a:extLst>
            <a:ext uri="{FF2B5EF4-FFF2-40B4-BE49-F238E27FC236}">
              <a16:creationId xmlns:a16="http://schemas.microsoft.com/office/drawing/2014/main" id="{AEF7E62A-6378-4E5D-B102-8B174087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79" name="srtImg" descr="https://www.explore.ms/images/sort_blank.gif">
          <a:extLst>
            <a:ext uri="{FF2B5EF4-FFF2-40B4-BE49-F238E27FC236}">
              <a16:creationId xmlns:a16="http://schemas.microsoft.com/office/drawing/2014/main" id="{AC582563-35D1-4393-8BBE-2D7A67F8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0" name="srtImg" descr="https://www.explore.ms/images/sort_blank.gif">
          <a:extLst>
            <a:ext uri="{FF2B5EF4-FFF2-40B4-BE49-F238E27FC236}">
              <a16:creationId xmlns:a16="http://schemas.microsoft.com/office/drawing/2014/main" id="{7E363B8B-BB5F-4860-94C0-E4AF6610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1" name="srtImg" descr="https://www.explore.ms/images/sort_blank.gif">
          <a:extLst>
            <a:ext uri="{FF2B5EF4-FFF2-40B4-BE49-F238E27FC236}">
              <a16:creationId xmlns:a16="http://schemas.microsoft.com/office/drawing/2014/main" id="{AEED585C-9D55-45CC-A5A5-7677842D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2" name="srtImg" descr="https://www.explore.ms/images/sort_blank.gif">
          <a:extLst>
            <a:ext uri="{FF2B5EF4-FFF2-40B4-BE49-F238E27FC236}">
              <a16:creationId xmlns:a16="http://schemas.microsoft.com/office/drawing/2014/main" id="{71CBDB40-A061-4947-B839-02CFE873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3" name="srtImg" descr="https://www.explore.ms/images/sort_blank.gif">
          <a:extLst>
            <a:ext uri="{FF2B5EF4-FFF2-40B4-BE49-F238E27FC236}">
              <a16:creationId xmlns:a16="http://schemas.microsoft.com/office/drawing/2014/main" id="{DB645043-8C2E-46FB-B0AF-BA5FB3FC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4" name="srtImg" descr="https://www.explore.ms/images/sort_blank.gif">
          <a:extLst>
            <a:ext uri="{FF2B5EF4-FFF2-40B4-BE49-F238E27FC236}">
              <a16:creationId xmlns:a16="http://schemas.microsoft.com/office/drawing/2014/main" id="{94097149-6FD8-4883-88BE-D605A89F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5" name="srtImg" descr="https://www.explore.ms/images/sort_blank.gif">
          <a:extLst>
            <a:ext uri="{FF2B5EF4-FFF2-40B4-BE49-F238E27FC236}">
              <a16:creationId xmlns:a16="http://schemas.microsoft.com/office/drawing/2014/main" id="{384AEA0D-F9A7-44A5-B52F-56BBDC2C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6" name="srtImg" descr="https://www.explore.ms/images/sort_blank.gif">
          <a:extLst>
            <a:ext uri="{FF2B5EF4-FFF2-40B4-BE49-F238E27FC236}">
              <a16:creationId xmlns:a16="http://schemas.microsoft.com/office/drawing/2014/main" id="{BEB18FB3-76EF-4226-A8B2-F5802C59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7" name="srtImg" descr="https://www.explore.ms/images/sort_blank.gif">
          <a:extLst>
            <a:ext uri="{FF2B5EF4-FFF2-40B4-BE49-F238E27FC236}">
              <a16:creationId xmlns:a16="http://schemas.microsoft.com/office/drawing/2014/main" id="{41461EE4-AFB6-4373-952A-2E269A9C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8" name="srtImg" descr="https://www.explore.ms/images/sort_blank.gif">
          <a:extLst>
            <a:ext uri="{FF2B5EF4-FFF2-40B4-BE49-F238E27FC236}">
              <a16:creationId xmlns:a16="http://schemas.microsoft.com/office/drawing/2014/main" id="{C4913044-A49C-4F88-AD36-43F988D8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89" name="srtImg" descr="https://www.explore.ms/images/sort_blank.gif">
          <a:extLst>
            <a:ext uri="{FF2B5EF4-FFF2-40B4-BE49-F238E27FC236}">
              <a16:creationId xmlns:a16="http://schemas.microsoft.com/office/drawing/2014/main" id="{831F1693-769D-48E1-B92C-49BD2202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0" name="srtImg" descr="https://www.explore.ms/images/sort_blank.gif">
          <a:extLst>
            <a:ext uri="{FF2B5EF4-FFF2-40B4-BE49-F238E27FC236}">
              <a16:creationId xmlns:a16="http://schemas.microsoft.com/office/drawing/2014/main" id="{AF07204B-86D6-47F9-81C7-7D674591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1" name="srtImg" descr="https://www.explore.ms/images/sort_blank.gif">
          <a:extLst>
            <a:ext uri="{FF2B5EF4-FFF2-40B4-BE49-F238E27FC236}">
              <a16:creationId xmlns:a16="http://schemas.microsoft.com/office/drawing/2014/main" id="{E5AE2DF8-F23B-4809-86B4-F29145FF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2" name="srtImg" descr="https://www.explore.ms/images/sort_blank.gif">
          <a:extLst>
            <a:ext uri="{FF2B5EF4-FFF2-40B4-BE49-F238E27FC236}">
              <a16:creationId xmlns:a16="http://schemas.microsoft.com/office/drawing/2014/main" id="{7CC2064A-BF77-4580-A3C0-20E4D21A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3" name="srtImg" descr="https://www.explore.ms/images/sort_blank.gif">
          <a:extLst>
            <a:ext uri="{FF2B5EF4-FFF2-40B4-BE49-F238E27FC236}">
              <a16:creationId xmlns:a16="http://schemas.microsoft.com/office/drawing/2014/main" id="{0267918F-2A0E-459B-9CB4-94509F54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4" name="srtImg" descr="https://www.explore.ms/images/sort_blank.gif">
          <a:extLst>
            <a:ext uri="{FF2B5EF4-FFF2-40B4-BE49-F238E27FC236}">
              <a16:creationId xmlns:a16="http://schemas.microsoft.com/office/drawing/2014/main" id="{78CE6E1E-615D-43D5-AC4C-18232D8B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5" name="srtImg" descr="https://www.explore.ms/images/sort_blank.gif">
          <a:extLst>
            <a:ext uri="{FF2B5EF4-FFF2-40B4-BE49-F238E27FC236}">
              <a16:creationId xmlns:a16="http://schemas.microsoft.com/office/drawing/2014/main" id="{60406A1B-F711-4BE5-9F22-9181461D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6" name="srtImg" descr="https://www.explore.ms/images/sort_blank.gif">
          <a:extLst>
            <a:ext uri="{FF2B5EF4-FFF2-40B4-BE49-F238E27FC236}">
              <a16:creationId xmlns:a16="http://schemas.microsoft.com/office/drawing/2014/main" id="{109B9D22-D56E-4400-8966-27F81372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7" name="srtImg" descr="https://www.explore.ms/images/sort_blank.gif">
          <a:extLst>
            <a:ext uri="{FF2B5EF4-FFF2-40B4-BE49-F238E27FC236}">
              <a16:creationId xmlns:a16="http://schemas.microsoft.com/office/drawing/2014/main" id="{06AA92A4-57E6-4849-B95D-F70BD732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8" name="srtImg" descr="https://www.explore.ms/images/sort_blank.gif">
          <a:extLst>
            <a:ext uri="{FF2B5EF4-FFF2-40B4-BE49-F238E27FC236}">
              <a16:creationId xmlns:a16="http://schemas.microsoft.com/office/drawing/2014/main" id="{846C3E67-B11E-4249-991C-B04DE312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799" name="srtImg" descr="https://www.explore.ms/images/sort_blank.gif">
          <a:extLst>
            <a:ext uri="{FF2B5EF4-FFF2-40B4-BE49-F238E27FC236}">
              <a16:creationId xmlns:a16="http://schemas.microsoft.com/office/drawing/2014/main" id="{B5E876EB-36DB-4547-AED3-1EB6A3E6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800" name="srtImg" descr="https://www.explore.ms/images/sort_blank.gif">
          <a:extLst>
            <a:ext uri="{FF2B5EF4-FFF2-40B4-BE49-F238E27FC236}">
              <a16:creationId xmlns:a16="http://schemas.microsoft.com/office/drawing/2014/main" id="{2C4D458A-E284-4DE6-8A59-578056F2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801" name="srtImg" descr="https://www.explore.ms/images/sort_blank.gif">
          <a:extLst>
            <a:ext uri="{FF2B5EF4-FFF2-40B4-BE49-F238E27FC236}">
              <a16:creationId xmlns:a16="http://schemas.microsoft.com/office/drawing/2014/main" id="{1E5381FD-5208-43CC-9CE5-5BEABBB3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802" name="srtImg" descr="https://www.explore.ms/images/sort_blank.gif">
          <a:extLst>
            <a:ext uri="{FF2B5EF4-FFF2-40B4-BE49-F238E27FC236}">
              <a16:creationId xmlns:a16="http://schemas.microsoft.com/office/drawing/2014/main" id="{3ADAFBEB-59B9-43E6-8C20-2A0C6614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803" name="srtImg" descr="https://www.explore.ms/images/sort_blank.gif">
          <a:extLst>
            <a:ext uri="{FF2B5EF4-FFF2-40B4-BE49-F238E27FC236}">
              <a16:creationId xmlns:a16="http://schemas.microsoft.com/office/drawing/2014/main" id="{39DBF9E3-49C3-4D23-B893-D81ED57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804" name="srtImg" descr="https://www.explore.ms/images/sort_blank.gif">
          <a:extLst>
            <a:ext uri="{FF2B5EF4-FFF2-40B4-BE49-F238E27FC236}">
              <a16:creationId xmlns:a16="http://schemas.microsoft.com/office/drawing/2014/main" id="{170E915B-E952-47FC-BF9C-61EAA199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805" name="srtImg" descr="https://www.explore.ms/images/sort_blank.gif">
          <a:extLst>
            <a:ext uri="{FF2B5EF4-FFF2-40B4-BE49-F238E27FC236}">
              <a16:creationId xmlns:a16="http://schemas.microsoft.com/office/drawing/2014/main" id="{8E90559F-DD4B-451A-9755-24B5E079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06" name="srtImg" descr="https://www.explore.ms/images/sort_blank.gif">
          <a:extLst>
            <a:ext uri="{FF2B5EF4-FFF2-40B4-BE49-F238E27FC236}">
              <a16:creationId xmlns:a16="http://schemas.microsoft.com/office/drawing/2014/main" id="{0FECC14C-2036-4B8C-8801-A6A12B32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07" name="srtImg" descr="https://www.explore.ms/images/sort_blank.gif">
          <a:extLst>
            <a:ext uri="{FF2B5EF4-FFF2-40B4-BE49-F238E27FC236}">
              <a16:creationId xmlns:a16="http://schemas.microsoft.com/office/drawing/2014/main" id="{F6430F91-08F1-425A-91E4-FE8977CE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08" name="srtImg" descr="https://www.explore.ms/images/sort_blank.gif">
          <a:extLst>
            <a:ext uri="{FF2B5EF4-FFF2-40B4-BE49-F238E27FC236}">
              <a16:creationId xmlns:a16="http://schemas.microsoft.com/office/drawing/2014/main" id="{25988EEC-7D81-49D2-BF24-2AF7B7C5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09" name="srtImg" descr="https://www.explore.ms/images/sort_blank.gif">
          <a:extLst>
            <a:ext uri="{FF2B5EF4-FFF2-40B4-BE49-F238E27FC236}">
              <a16:creationId xmlns:a16="http://schemas.microsoft.com/office/drawing/2014/main" id="{91808984-EB16-4E3C-B1D9-F2B12F57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0" name="srtImg" descr="https://www.explore.ms/images/sort_blank.gif">
          <a:extLst>
            <a:ext uri="{FF2B5EF4-FFF2-40B4-BE49-F238E27FC236}">
              <a16:creationId xmlns:a16="http://schemas.microsoft.com/office/drawing/2014/main" id="{2B58ED9F-7B67-41E4-B7A7-E20EB93E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1" name="srtImg" descr="https://www.explore.ms/images/sort_blank.gif">
          <a:extLst>
            <a:ext uri="{FF2B5EF4-FFF2-40B4-BE49-F238E27FC236}">
              <a16:creationId xmlns:a16="http://schemas.microsoft.com/office/drawing/2014/main" id="{5DC9A62E-2B1C-4C2F-BB26-8EC16384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2" name="srtImg" descr="https://www.explore.ms/images/sort_blank.gif">
          <a:extLst>
            <a:ext uri="{FF2B5EF4-FFF2-40B4-BE49-F238E27FC236}">
              <a16:creationId xmlns:a16="http://schemas.microsoft.com/office/drawing/2014/main" id="{FD940933-8239-4AED-93C2-DF6F2CA8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3" name="srtImg" descr="https://www.explore.ms/images/sort_blank.gif">
          <a:extLst>
            <a:ext uri="{FF2B5EF4-FFF2-40B4-BE49-F238E27FC236}">
              <a16:creationId xmlns:a16="http://schemas.microsoft.com/office/drawing/2014/main" id="{A5C79D2F-B5EC-4A7E-B6F0-A583D59C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4" name="srtImg" descr="https://www.explore.ms/images/sort_blank.gif">
          <a:extLst>
            <a:ext uri="{FF2B5EF4-FFF2-40B4-BE49-F238E27FC236}">
              <a16:creationId xmlns:a16="http://schemas.microsoft.com/office/drawing/2014/main" id="{E500B1C3-C0E0-4A0D-B1AB-A9679850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5" name="srtImg" descr="https://www.explore.ms/images/sort_blank.gif">
          <a:extLst>
            <a:ext uri="{FF2B5EF4-FFF2-40B4-BE49-F238E27FC236}">
              <a16:creationId xmlns:a16="http://schemas.microsoft.com/office/drawing/2014/main" id="{41F7D5F4-52E9-425F-8BC0-818ECDCF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6" name="srtImg" descr="https://www.explore.ms/images/sort_blank.gif">
          <a:extLst>
            <a:ext uri="{FF2B5EF4-FFF2-40B4-BE49-F238E27FC236}">
              <a16:creationId xmlns:a16="http://schemas.microsoft.com/office/drawing/2014/main" id="{CE9B7FA7-9209-4DD2-AE28-C20BAA5A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7" name="srtImg" descr="https://www.explore.ms/images/sort_blank.gif">
          <a:extLst>
            <a:ext uri="{FF2B5EF4-FFF2-40B4-BE49-F238E27FC236}">
              <a16:creationId xmlns:a16="http://schemas.microsoft.com/office/drawing/2014/main" id="{39501D32-464C-481E-8AD4-15EC5391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8" name="srtImg" descr="https://www.explore.ms/images/sort_blank.gif">
          <a:extLst>
            <a:ext uri="{FF2B5EF4-FFF2-40B4-BE49-F238E27FC236}">
              <a16:creationId xmlns:a16="http://schemas.microsoft.com/office/drawing/2014/main" id="{5DE0D9BF-4EA9-4645-8699-2C0C0659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19" name="srtImg" descr="https://www.explore.ms/images/sort_blank.gif">
          <a:extLst>
            <a:ext uri="{FF2B5EF4-FFF2-40B4-BE49-F238E27FC236}">
              <a16:creationId xmlns:a16="http://schemas.microsoft.com/office/drawing/2014/main" id="{E015B609-F025-4628-845E-4B98C1A2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0" name="srtImg" descr="https://www.explore.ms/images/sort_blank.gif">
          <a:extLst>
            <a:ext uri="{FF2B5EF4-FFF2-40B4-BE49-F238E27FC236}">
              <a16:creationId xmlns:a16="http://schemas.microsoft.com/office/drawing/2014/main" id="{16FBBB94-1923-4D02-8906-E401C561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1" name="srtImg" descr="https://www.explore.ms/images/sort_blank.gif">
          <a:extLst>
            <a:ext uri="{FF2B5EF4-FFF2-40B4-BE49-F238E27FC236}">
              <a16:creationId xmlns:a16="http://schemas.microsoft.com/office/drawing/2014/main" id="{4C9DD949-4E02-4370-9822-8244D893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2" name="srtImg" descr="https://www.explore.ms/images/sort_blank.gif">
          <a:extLst>
            <a:ext uri="{FF2B5EF4-FFF2-40B4-BE49-F238E27FC236}">
              <a16:creationId xmlns:a16="http://schemas.microsoft.com/office/drawing/2014/main" id="{A87F4681-6A5A-4D59-BBE4-AD2E9B1A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3" name="srtImg" descr="https://www.explore.ms/images/sort_blank.gif">
          <a:extLst>
            <a:ext uri="{FF2B5EF4-FFF2-40B4-BE49-F238E27FC236}">
              <a16:creationId xmlns:a16="http://schemas.microsoft.com/office/drawing/2014/main" id="{784BBA23-1102-4EA0-A68B-CEC5F6D5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4" name="srtImg" descr="https://www.explore.ms/images/sort_blank.gif">
          <a:extLst>
            <a:ext uri="{FF2B5EF4-FFF2-40B4-BE49-F238E27FC236}">
              <a16:creationId xmlns:a16="http://schemas.microsoft.com/office/drawing/2014/main" id="{DE3A534D-CCA8-4078-ABFD-78E14EB3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5" name="srtImg" descr="https://www.explore.ms/images/sort_blank.gif">
          <a:extLst>
            <a:ext uri="{FF2B5EF4-FFF2-40B4-BE49-F238E27FC236}">
              <a16:creationId xmlns:a16="http://schemas.microsoft.com/office/drawing/2014/main" id="{E774DBA0-D349-4D0A-9768-B880BDF2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6" name="srtImg" descr="https://www.explore.ms/images/sort_blank.gif">
          <a:extLst>
            <a:ext uri="{FF2B5EF4-FFF2-40B4-BE49-F238E27FC236}">
              <a16:creationId xmlns:a16="http://schemas.microsoft.com/office/drawing/2014/main" id="{12359A2B-CA41-44B8-8334-CEF17335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7" name="srtImg" descr="https://www.explore.ms/images/sort_blank.gif">
          <a:extLst>
            <a:ext uri="{FF2B5EF4-FFF2-40B4-BE49-F238E27FC236}">
              <a16:creationId xmlns:a16="http://schemas.microsoft.com/office/drawing/2014/main" id="{B8D955CE-5682-47B0-BA06-A0D52A35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8" name="srtImg" descr="https://www.explore.ms/images/sort_blank.gif">
          <a:extLst>
            <a:ext uri="{FF2B5EF4-FFF2-40B4-BE49-F238E27FC236}">
              <a16:creationId xmlns:a16="http://schemas.microsoft.com/office/drawing/2014/main" id="{248B6372-D6F2-4A72-AA9B-7F78E356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29" name="srtImg" descr="https://www.explore.ms/images/sort_blank.gif">
          <a:extLst>
            <a:ext uri="{FF2B5EF4-FFF2-40B4-BE49-F238E27FC236}">
              <a16:creationId xmlns:a16="http://schemas.microsoft.com/office/drawing/2014/main" id="{37165321-A789-4BF5-A82A-1AAC7971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0" name="srtImg" descr="https://www.explore.ms/images/sort_blank.gif">
          <a:extLst>
            <a:ext uri="{FF2B5EF4-FFF2-40B4-BE49-F238E27FC236}">
              <a16:creationId xmlns:a16="http://schemas.microsoft.com/office/drawing/2014/main" id="{C11E207E-0ABA-4064-9AED-56156E3F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1" name="srtImg" descr="https://www.explore.ms/images/sort_blank.gif">
          <a:extLst>
            <a:ext uri="{FF2B5EF4-FFF2-40B4-BE49-F238E27FC236}">
              <a16:creationId xmlns:a16="http://schemas.microsoft.com/office/drawing/2014/main" id="{646FA7AF-B832-4CE4-81EA-F36DF3DA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2" name="srtImg" descr="https://www.explore.ms/images/sort_blank.gif">
          <a:extLst>
            <a:ext uri="{FF2B5EF4-FFF2-40B4-BE49-F238E27FC236}">
              <a16:creationId xmlns:a16="http://schemas.microsoft.com/office/drawing/2014/main" id="{B7E4B44F-0C50-497C-B389-6E96B507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3" name="srtImg" descr="https://www.explore.ms/images/sort_blank.gif">
          <a:extLst>
            <a:ext uri="{FF2B5EF4-FFF2-40B4-BE49-F238E27FC236}">
              <a16:creationId xmlns:a16="http://schemas.microsoft.com/office/drawing/2014/main" id="{217855E8-9E05-4CCB-A41D-4B0264B6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4" name="srtImg" descr="https://www.explore.ms/images/sort_blank.gif">
          <a:extLst>
            <a:ext uri="{FF2B5EF4-FFF2-40B4-BE49-F238E27FC236}">
              <a16:creationId xmlns:a16="http://schemas.microsoft.com/office/drawing/2014/main" id="{8182CFC2-655D-440F-9099-BFB3CE32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5" name="srtImg" descr="https://www.explore.ms/images/sort_blank.gif">
          <a:extLst>
            <a:ext uri="{FF2B5EF4-FFF2-40B4-BE49-F238E27FC236}">
              <a16:creationId xmlns:a16="http://schemas.microsoft.com/office/drawing/2014/main" id="{A55813A7-6AAE-4FBB-822C-8305B9E4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6" name="srtImg" descr="https://www.explore.ms/images/sort_blank.gif">
          <a:extLst>
            <a:ext uri="{FF2B5EF4-FFF2-40B4-BE49-F238E27FC236}">
              <a16:creationId xmlns:a16="http://schemas.microsoft.com/office/drawing/2014/main" id="{14D7BDAA-5F75-4726-87E1-B826B666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7" name="srtImg" descr="https://www.explore.ms/images/sort_blank.gif">
          <a:extLst>
            <a:ext uri="{FF2B5EF4-FFF2-40B4-BE49-F238E27FC236}">
              <a16:creationId xmlns:a16="http://schemas.microsoft.com/office/drawing/2014/main" id="{A56153D8-DFA0-450A-8416-90E15BCB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8" name="srtImg" descr="https://www.explore.ms/images/sort_blank.gif">
          <a:extLst>
            <a:ext uri="{FF2B5EF4-FFF2-40B4-BE49-F238E27FC236}">
              <a16:creationId xmlns:a16="http://schemas.microsoft.com/office/drawing/2014/main" id="{C6EA6C1E-A7BC-444D-B363-B29B5FED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39" name="srtImg" descr="https://www.explore.ms/images/sort_blank.gif">
          <a:extLst>
            <a:ext uri="{FF2B5EF4-FFF2-40B4-BE49-F238E27FC236}">
              <a16:creationId xmlns:a16="http://schemas.microsoft.com/office/drawing/2014/main" id="{1612A01C-3733-4844-9FF1-2F813D31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0" name="srtImg" descr="https://www.explore.ms/images/sort_blank.gif">
          <a:extLst>
            <a:ext uri="{FF2B5EF4-FFF2-40B4-BE49-F238E27FC236}">
              <a16:creationId xmlns:a16="http://schemas.microsoft.com/office/drawing/2014/main" id="{E1B07C53-72EC-46F7-8188-5608D9D3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1" name="srtImg" descr="https://www.explore.ms/images/sort_blank.gif">
          <a:extLst>
            <a:ext uri="{FF2B5EF4-FFF2-40B4-BE49-F238E27FC236}">
              <a16:creationId xmlns:a16="http://schemas.microsoft.com/office/drawing/2014/main" id="{93636DF1-E82F-4D18-8BD2-2E0519FA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2" name="srtImg" descr="https://www.explore.ms/images/sort_blank.gif">
          <a:extLst>
            <a:ext uri="{FF2B5EF4-FFF2-40B4-BE49-F238E27FC236}">
              <a16:creationId xmlns:a16="http://schemas.microsoft.com/office/drawing/2014/main" id="{0113854B-B620-45B5-A6CB-060E3DF3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3" name="srtImg" descr="https://www.explore.ms/images/sort_blank.gif">
          <a:extLst>
            <a:ext uri="{FF2B5EF4-FFF2-40B4-BE49-F238E27FC236}">
              <a16:creationId xmlns:a16="http://schemas.microsoft.com/office/drawing/2014/main" id="{4F3A952D-F424-4E78-9BA2-687A86B4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4" name="srtImg" descr="https://www.explore.ms/images/sort_blank.gif">
          <a:extLst>
            <a:ext uri="{FF2B5EF4-FFF2-40B4-BE49-F238E27FC236}">
              <a16:creationId xmlns:a16="http://schemas.microsoft.com/office/drawing/2014/main" id="{EA312A5B-53C7-41E5-9721-18209A9D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5" name="srtImg" descr="https://www.explore.ms/images/sort_blank.gif">
          <a:extLst>
            <a:ext uri="{FF2B5EF4-FFF2-40B4-BE49-F238E27FC236}">
              <a16:creationId xmlns:a16="http://schemas.microsoft.com/office/drawing/2014/main" id="{7FA88AE3-5374-4F02-8491-60BC73A8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6" name="srtImg" descr="https://www.explore.ms/images/sort_blank.gif">
          <a:extLst>
            <a:ext uri="{FF2B5EF4-FFF2-40B4-BE49-F238E27FC236}">
              <a16:creationId xmlns:a16="http://schemas.microsoft.com/office/drawing/2014/main" id="{60DED619-993F-4425-8992-FC127E27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7" name="srtImg" descr="https://www.explore.ms/images/sort_blank.gif">
          <a:extLst>
            <a:ext uri="{FF2B5EF4-FFF2-40B4-BE49-F238E27FC236}">
              <a16:creationId xmlns:a16="http://schemas.microsoft.com/office/drawing/2014/main" id="{18E5D448-B507-48E7-AD6A-AE40367C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8" name="srtImg" descr="https://www.explore.ms/images/sort_blank.gif">
          <a:extLst>
            <a:ext uri="{FF2B5EF4-FFF2-40B4-BE49-F238E27FC236}">
              <a16:creationId xmlns:a16="http://schemas.microsoft.com/office/drawing/2014/main" id="{B3047CD1-2C12-4FA5-A909-712E4FD0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49" name="srtImg" descr="https://www.explore.ms/images/sort_blank.gif">
          <a:extLst>
            <a:ext uri="{FF2B5EF4-FFF2-40B4-BE49-F238E27FC236}">
              <a16:creationId xmlns:a16="http://schemas.microsoft.com/office/drawing/2014/main" id="{1D7CF829-6812-465C-89F3-2C8B7DEF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0" name="srtImg" descr="https://www.explore.ms/images/sort_blank.gif">
          <a:extLst>
            <a:ext uri="{FF2B5EF4-FFF2-40B4-BE49-F238E27FC236}">
              <a16:creationId xmlns:a16="http://schemas.microsoft.com/office/drawing/2014/main" id="{DD73A122-4CDD-4EB9-A234-CBEFC470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1" name="srtImg" descr="https://www.explore.ms/images/sort_blank.gif">
          <a:extLst>
            <a:ext uri="{FF2B5EF4-FFF2-40B4-BE49-F238E27FC236}">
              <a16:creationId xmlns:a16="http://schemas.microsoft.com/office/drawing/2014/main" id="{4C0A778E-8101-4ECA-9516-2EC01427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2" name="srtImg" descr="https://www.explore.ms/images/sort_blank.gif">
          <a:extLst>
            <a:ext uri="{FF2B5EF4-FFF2-40B4-BE49-F238E27FC236}">
              <a16:creationId xmlns:a16="http://schemas.microsoft.com/office/drawing/2014/main" id="{B71FA0DC-7AFE-47D6-A9EA-569FDFCC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3" name="srtImg" descr="https://www.explore.ms/images/sort_blank.gif">
          <a:extLst>
            <a:ext uri="{FF2B5EF4-FFF2-40B4-BE49-F238E27FC236}">
              <a16:creationId xmlns:a16="http://schemas.microsoft.com/office/drawing/2014/main" id="{4A12A90B-B8CD-4754-A301-25F7672B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4" name="srtImg" descr="https://www.explore.ms/images/sort_blank.gif">
          <a:extLst>
            <a:ext uri="{FF2B5EF4-FFF2-40B4-BE49-F238E27FC236}">
              <a16:creationId xmlns:a16="http://schemas.microsoft.com/office/drawing/2014/main" id="{3A0454C0-116A-4D17-B923-26E6E40E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5" name="srtImg" descr="https://www.explore.ms/images/sort_blank.gif">
          <a:extLst>
            <a:ext uri="{FF2B5EF4-FFF2-40B4-BE49-F238E27FC236}">
              <a16:creationId xmlns:a16="http://schemas.microsoft.com/office/drawing/2014/main" id="{B4DA3CD6-0F40-47F6-979E-5C25545C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6" name="srtImg" descr="https://www.explore.ms/images/sort_blank.gif">
          <a:extLst>
            <a:ext uri="{FF2B5EF4-FFF2-40B4-BE49-F238E27FC236}">
              <a16:creationId xmlns:a16="http://schemas.microsoft.com/office/drawing/2014/main" id="{B9A5294E-684A-4508-8BD4-9A296D62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7" name="srtImg" descr="https://www.explore.ms/images/sort_blank.gif">
          <a:extLst>
            <a:ext uri="{FF2B5EF4-FFF2-40B4-BE49-F238E27FC236}">
              <a16:creationId xmlns:a16="http://schemas.microsoft.com/office/drawing/2014/main" id="{E8C54981-9E18-4E03-9B31-A6BFF71A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8" name="srtImg" descr="https://www.explore.ms/images/sort_blank.gif">
          <a:extLst>
            <a:ext uri="{FF2B5EF4-FFF2-40B4-BE49-F238E27FC236}">
              <a16:creationId xmlns:a16="http://schemas.microsoft.com/office/drawing/2014/main" id="{F6E63BA8-0BF7-42CD-9B67-E27BD79A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59" name="srtImg" descr="https://www.explore.ms/images/sort_blank.gif">
          <a:extLst>
            <a:ext uri="{FF2B5EF4-FFF2-40B4-BE49-F238E27FC236}">
              <a16:creationId xmlns:a16="http://schemas.microsoft.com/office/drawing/2014/main" id="{5AE038CC-5650-43FC-867C-586745F3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0" name="srtImg" descr="https://www.explore.ms/images/sort_blank.gif">
          <a:extLst>
            <a:ext uri="{FF2B5EF4-FFF2-40B4-BE49-F238E27FC236}">
              <a16:creationId xmlns:a16="http://schemas.microsoft.com/office/drawing/2014/main" id="{22BAA8FD-06E7-4F75-920A-7CF5CB92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1" name="srtImg" descr="https://www.explore.ms/images/sort_blank.gif">
          <a:extLst>
            <a:ext uri="{FF2B5EF4-FFF2-40B4-BE49-F238E27FC236}">
              <a16:creationId xmlns:a16="http://schemas.microsoft.com/office/drawing/2014/main" id="{F6F36902-5506-4530-8CE8-F7454085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2" name="srtImg" descr="https://www.explore.ms/images/sort_blank.gif">
          <a:extLst>
            <a:ext uri="{FF2B5EF4-FFF2-40B4-BE49-F238E27FC236}">
              <a16:creationId xmlns:a16="http://schemas.microsoft.com/office/drawing/2014/main" id="{2B65EB3A-C13B-43FE-852A-FC9217C0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3" name="srtImg" descr="https://www.explore.ms/images/sort_blank.gif">
          <a:extLst>
            <a:ext uri="{FF2B5EF4-FFF2-40B4-BE49-F238E27FC236}">
              <a16:creationId xmlns:a16="http://schemas.microsoft.com/office/drawing/2014/main" id="{05F534CA-CBF6-4A43-83B0-AEEFDC4D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4" name="srtImg" descr="https://www.explore.ms/images/sort_blank.gif">
          <a:extLst>
            <a:ext uri="{FF2B5EF4-FFF2-40B4-BE49-F238E27FC236}">
              <a16:creationId xmlns:a16="http://schemas.microsoft.com/office/drawing/2014/main" id="{0247A726-AF0C-4AC9-BC6F-25F25D6B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5" name="srtImg" descr="https://www.explore.ms/images/sort_blank.gif">
          <a:extLst>
            <a:ext uri="{FF2B5EF4-FFF2-40B4-BE49-F238E27FC236}">
              <a16:creationId xmlns:a16="http://schemas.microsoft.com/office/drawing/2014/main" id="{7F5FFC6B-2FD5-41C1-A9FE-ACB2A40D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6" name="srtImg" descr="https://www.explore.ms/images/sort_blank.gif">
          <a:extLst>
            <a:ext uri="{FF2B5EF4-FFF2-40B4-BE49-F238E27FC236}">
              <a16:creationId xmlns:a16="http://schemas.microsoft.com/office/drawing/2014/main" id="{A351CEE2-63BC-444A-A690-C9904B98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7" name="srtImg" descr="https://www.explore.ms/images/sort_blank.gif">
          <a:extLst>
            <a:ext uri="{FF2B5EF4-FFF2-40B4-BE49-F238E27FC236}">
              <a16:creationId xmlns:a16="http://schemas.microsoft.com/office/drawing/2014/main" id="{B1460A1E-105E-4635-830B-34961E9E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8" name="srtImg" descr="https://www.explore.ms/images/sort_blank.gif">
          <a:extLst>
            <a:ext uri="{FF2B5EF4-FFF2-40B4-BE49-F238E27FC236}">
              <a16:creationId xmlns:a16="http://schemas.microsoft.com/office/drawing/2014/main" id="{5DF4571F-7E4E-4D6E-99A1-482CB51B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69" name="srtImg" descr="https://www.explore.ms/images/sort_blank.gif">
          <a:extLst>
            <a:ext uri="{FF2B5EF4-FFF2-40B4-BE49-F238E27FC236}">
              <a16:creationId xmlns:a16="http://schemas.microsoft.com/office/drawing/2014/main" id="{71DA8996-7947-4C23-BFB3-ADD6318D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0" name="srtImg" descr="https://www.explore.ms/images/sort_blank.gif">
          <a:extLst>
            <a:ext uri="{FF2B5EF4-FFF2-40B4-BE49-F238E27FC236}">
              <a16:creationId xmlns:a16="http://schemas.microsoft.com/office/drawing/2014/main" id="{244DE397-4F40-4C5B-ADB0-972A6329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1" name="srtImg" descr="https://www.explore.ms/images/sort_blank.gif">
          <a:extLst>
            <a:ext uri="{FF2B5EF4-FFF2-40B4-BE49-F238E27FC236}">
              <a16:creationId xmlns:a16="http://schemas.microsoft.com/office/drawing/2014/main" id="{36FD6EC4-7F1D-41FB-9B3A-27752922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2" name="srtImg" descr="https://www.explore.ms/images/sort_blank.gif">
          <a:extLst>
            <a:ext uri="{FF2B5EF4-FFF2-40B4-BE49-F238E27FC236}">
              <a16:creationId xmlns:a16="http://schemas.microsoft.com/office/drawing/2014/main" id="{FE0F6701-6F94-4421-BD66-5E626CCC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3" name="srtImg" descr="https://www.explore.ms/images/sort_blank.gif">
          <a:extLst>
            <a:ext uri="{FF2B5EF4-FFF2-40B4-BE49-F238E27FC236}">
              <a16:creationId xmlns:a16="http://schemas.microsoft.com/office/drawing/2014/main" id="{C6FF1620-4052-4A90-BDC6-29F61601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4" name="srtImg" descr="https://www.explore.ms/images/sort_blank.gif">
          <a:extLst>
            <a:ext uri="{FF2B5EF4-FFF2-40B4-BE49-F238E27FC236}">
              <a16:creationId xmlns:a16="http://schemas.microsoft.com/office/drawing/2014/main" id="{DF415C59-C7E3-41E3-AFB7-1E19DF7D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5" name="srtImg" descr="https://www.explore.ms/images/sort_blank.gif">
          <a:extLst>
            <a:ext uri="{FF2B5EF4-FFF2-40B4-BE49-F238E27FC236}">
              <a16:creationId xmlns:a16="http://schemas.microsoft.com/office/drawing/2014/main" id="{9E93BCB7-32F6-4A84-BCFF-C36860AD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6" name="srtImg" descr="https://www.explore.ms/images/sort_blank.gif">
          <a:extLst>
            <a:ext uri="{FF2B5EF4-FFF2-40B4-BE49-F238E27FC236}">
              <a16:creationId xmlns:a16="http://schemas.microsoft.com/office/drawing/2014/main" id="{AECE2D19-C05A-4847-BB22-DD6240AB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7" name="srtImg" descr="https://www.explore.ms/images/sort_blank.gif">
          <a:extLst>
            <a:ext uri="{FF2B5EF4-FFF2-40B4-BE49-F238E27FC236}">
              <a16:creationId xmlns:a16="http://schemas.microsoft.com/office/drawing/2014/main" id="{24FB05A6-227B-4043-A69A-C4869812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8" name="srtImg" descr="https://www.explore.ms/images/sort_blank.gif">
          <a:extLst>
            <a:ext uri="{FF2B5EF4-FFF2-40B4-BE49-F238E27FC236}">
              <a16:creationId xmlns:a16="http://schemas.microsoft.com/office/drawing/2014/main" id="{E0464809-E335-4E65-A886-2C4A5581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79" name="srtImg" descr="https://www.explore.ms/images/sort_blank.gif">
          <a:extLst>
            <a:ext uri="{FF2B5EF4-FFF2-40B4-BE49-F238E27FC236}">
              <a16:creationId xmlns:a16="http://schemas.microsoft.com/office/drawing/2014/main" id="{36E21E86-6AB4-4CD0-8508-0445116B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0" name="srtImg" descr="https://www.explore.ms/images/sort_blank.gif">
          <a:extLst>
            <a:ext uri="{FF2B5EF4-FFF2-40B4-BE49-F238E27FC236}">
              <a16:creationId xmlns:a16="http://schemas.microsoft.com/office/drawing/2014/main" id="{D02C0EB8-0A75-4C39-87BC-E6098D78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1" name="srtImg" descr="https://www.explore.ms/images/sort_blank.gif">
          <a:extLst>
            <a:ext uri="{FF2B5EF4-FFF2-40B4-BE49-F238E27FC236}">
              <a16:creationId xmlns:a16="http://schemas.microsoft.com/office/drawing/2014/main" id="{44E8B727-903F-4ABD-AE07-4A284839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2" name="srtImg" descr="https://www.explore.ms/images/sort_blank.gif">
          <a:extLst>
            <a:ext uri="{FF2B5EF4-FFF2-40B4-BE49-F238E27FC236}">
              <a16:creationId xmlns:a16="http://schemas.microsoft.com/office/drawing/2014/main" id="{F5748ABB-B6EB-47FF-84BC-D54D2581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3" name="srtImg" descr="https://www.explore.ms/images/sort_blank.gif">
          <a:extLst>
            <a:ext uri="{FF2B5EF4-FFF2-40B4-BE49-F238E27FC236}">
              <a16:creationId xmlns:a16="http://schemas.microsoft.com/office/drawing/2014/main" id="{343F7D3D-7566-47EE-A584-FE3453E5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4" name="srtImg" descr="https://www.explore.ms/images/sort_blank.gif">
          <a:extLst>
            <a:ext uri="{FF2B5EF4-FFF2-40B4-BE49-F238E27FC236}">
              <a16:creationId xmlns:a16="http://schemas.microsoft.com/office/drawing/2014/main" id="{A9EC8491-4164-4C69-8350-9277CEA4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5" name="srtImg" descr="https://www.explore.ms/images/sort_blank.gif">
          <a:extLst>
            <a:ext uri="{FF2B5EF4-FFF2-40B4-BE49-F238E27FC236}">
              <a16:creationId xmlns:a16="http://schemas.microsoft.com/office/drawing/2014/main" id="{C79356A4-2054-4ADF-8161-879FDD51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6" name="srtImg" descr="https://www.explore.ms/images/sort_blank.gif">
          <a:extLst>
            <a:ext uri="{FF2B5EF4-FFF2-40B4-BE49-F238E27FC236}">
              <a16:creationId xmlns:a16="http://schemas.microsoft.com/office/drawing/2014/main" id="{69E591CC-5E94-469D-891A-D58273BF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7" name="srtImg" descr="https://www.explore.ms/images/sort_blank.gif">
          <a:extLst>
            <a:ext uri="{FF2B5EF4-FFF2-40B4-BE49-F238E27FC236}">
              <a16:creationId xmlns:a16="http://schemas.microsoft.com/office/drawing/2014/main" id="{0EEBB44A-03EB-494F-AB80-E729E3E1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8" name="srtImg" descr="https://www.explore.ms/images/sort_blank.gif">
          <a:extLst>
            <a:ext uri="{FF2B5EF4-FFF2-40B4-BE49-F238E27FC236}">
              <a16:creationId xmlns:a16="http://schemas.microsoft.com/office/drawing/2014/main" id="{0ACCD8D8-E829-4E15-98DE-5BA09966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89" name="srtImg" descr="https://www.explore.ms/images/sort_blank.gif">
          <a:extLst>
            <a:ext uri="{FF2B5EF4-FFF2-40B4-BE49-F238E27FC236}">
              <a16:creationId xmlns:a16="http://schemas.microsoft.com/office/drawing/2014/main" id="{7013ACD7-B27D-493C-B247-A4ECB01E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0" name="srtImg" descr="https://www.explore.ms/images/sort_blank.gif">
          <a:extLst>
            <a:ext uri="{FF2B5EF4-FFF2-40B4-BE49-F238E27FC236}">
              <a16:creationId xmlns:a16="http://schemas.microsoft.com/office/drawing/2014/main" id="{CF2B003C-1D0C-45C1-BF9E-A34186E8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1" name="srtImg" descr="https://www.explore.ms/images/sort_blank.gif">
          <a:extLst>
            <a:ext uri="{FF2B5EF4-FFF2-40B4-BE49-F238E27FC236}">
              <a16:creationId xmlns:a16="http://schemas.microsoft.com/office/drawing/2014/main" id="{CC0A2448-A40B-448E-A594-AD091C5C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2" name="srtImg" descr="https://www.explore.ms/images/sort_blank.gif">
          <a:extLst>
            <a:ext uri="{FF2B5EF4-FFF2-40B4-BE49-F238E27FC236}">
              <a16:creationId xmlns:a16="http://schemas.microsoft.com/office/drawing/2014/main" id="{E7AE2C42-81B2-4BA0-AEB2-076BE7BB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3" name="srtImg" descr="https://www.explore.ms/images/sort_blank.gif">
          <a:extLst>
            <a:ext uri="{FF2B5EF4-FFF2-40B4-BE49-F238E27FC236}">
              <a16:creationId xmlns:a16="http://schemas.microsoft.com/office/drawing/2014/main" id="{8E6FF5AD-8309-4AA0-B727-8C854CC3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4" name="srtImg" descr="https://www.explore.ms/images/sort_blank.gif">
          <a:extLst>
            <a:ext uri="{FF2B5EF4-FFF2-40B4-BE49-F238E27FC236}">
              <a16:creationId xmlns:a16="http://schemas.microsoft.com/office/drawing/2014/main" id="{DF4D3186-10F2-4225-9F26-DE4BD314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5" name="srtImg" descr="https://www.explore.ms/images/sort_blank.gif">
          <a:extLst>
            <a:ext uri="{FF2B5EF4-FFF2-40B4-BE49-F238E27FC236}">
              <a16:creationId xmlns:a16="http://schemas.microsoft.com/office/drawing/2014/main" id="{1E2D66CB-A6E0-41F2-9445-47F6259E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6" name="srtImg" descr="https://www.explore.ms/images/sort_blank.gif">
          <a:extLst>
            <a:ext uri="{FF2B5EF4-FFF2-40B4-BE49-F238E27FC236}">
              <a16:creationId xmlns:a16="http://schemas.microsoft.com/office/drawing/2014/main" id="{7473AE80-0B4A-4187-8FEE-E822376C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7" name="srtImg" descr="https://www.explore.ms/images/sort_blank.gif">
          <a:extLst>
            <a:ext uri="{FF2B5EF4-FFF2-40B4-BE49-F238E27FC236}">
              <a16:creationId xmlns:a16="http://schemas.microsoft.com/office/drawing/2014/main" id="{B3576508-B286-421F-94BE-5B223119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8" name="srtImg" descr="https://www.explore.ms/images/sort_blank.gif">
          <a:extLst>
            <a:ext uri="{FF2B5EF4-FFF2-40B4-BE49-F238E27FC236}">
              <a16:creationId xmlns:a16="http://schemas.microsoft.com/office/drawing/2014/main" id="{003059D1-4C2D-4ADE-A6A4-00A2720F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899" name="srtImg" descr="https://www.explore.ms/images/sort_blank.gif">
          <a:extLst>
            <a:ext uri="{FF2B5EF4-FFF2-40B4-BE49-F238E27FC236}">
              <a16:creationId xmlns:a16="http://schemas.microsoft.com/office/drawing/2014/main" id="{490311EC-EF33-4543-807F-15F35C4E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900" name="srtImg" descr="https://www.explore.ms/images/sort_blank.gif">
          <a:extLst>
            <a:ext uri="{FF2B5EF4-FFF2-40B4-BE49-F238E27FC236}">
              <a16:creationId xmlns:a16="http://schemas.microsoft.com/office/drawing/2014/main" id="{E6C6DDC0-A4FD-4CC7-B784-CB8A6C23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901" name="srtImg" descr="https://www.explore.ms/images/sort_blank.gif">
          <a:extLst>
            <a:ext uri="{FF2B5EF4-FFF2-40B4-BE49-F238E27FC236}">
              <a16:creationId xmlns:a16="http://schemas.microsoft.com/office/drawing/2014/main" id="{89187CD1-03D7-425A-ACAB-BC8D3DA6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1F53-3058-4B01-923D-465574BABF8D}">
  <sheetPr>
    <tabColor rgb="FF00B050"/>
  </sheetPr>
  <dimension ref="A1:T94"/>
  <sheetViews>
    <sheetView tabSelected="1" workbookViewId="0">
      <pane xSplit="2" ySplit="3" topLeftCell="C4" activePane="bottomRight" state="frozen"/>
      <selection activeCell="L44" sqref="L44"/>
      <selection pane="topRight" activeCell="L44" sqref="L44"/>
      <selection pane="bottomLeft" activeCell="L44" sqref="L44"/>
      <selection pane="bottomRight" activeCell="J4" sqref="J4"/>
    </sheetView>
  </sheetViews>
  <sheetFormatPr baseColWidth="10" defaultColWidth="8.7109375" defaultRowHeight="15" x14ac:dyDescent="0.25"/>
  <cols>
    <col min="1" max="1" width="27.140625" style="153" hidden="1" customWidth="1"/>
    <col min="2" max="2" width="71.140625" style="153" bestFit="1" customWidth="1"/>
    <col min="3" max="3" width="9.5703125" style="153" customWidth="1"/>
    <col min="4" max="8" width="8.7109375" style="153"/>
    <col min="9" max="9" width="9.85546875" style="153" customWidth="1"/>
    <col min="10" max="10" width="14.5703125" style="153" bestFit="1" customWidth="1"/>
    <col min="11" max="11" width="15.140625" style="153" customWidth="1"/>
    <col min="12" max="12" width="19" style="153" customWidth="1"/>
    <col min="13" max="13" width="19.85546875" style="153" customWidth="1"/>
    <col min="14" max="14" width="16.42578125" style="153" customWidth="1"/>
    <col min="15" max="15" width="15.5703125" style="153" bestFit="1" customWidth="1"/>
    <col min="16" max="16" width="19" style="153" customWidth="1"/>
    <col min="17" max="17" width="10.28515625" style="153" hidden="1" customWidth="1"/>
    <col min="18" max="18" width="13.42578125" style="153" hidden="1" customWidth="1"/>
    <col min="19" max="19" width="11.5703125" style="153" hidden="1" customWidth="1"/>
    <col min="20" max="20" width="20.140625" style="153" customWidth="1"/>
    <col min="21" max="16384" width="8.7109375" style="153"/>
  </cols>
  <sheetData>
    <row r="1" spans="1:20" x14ac:dyDescent="0.25">
      <c r="A1" s="148"/>
      <c r="B1" s="148"/>
      <c r="C1" s="149" t="s">
        <v>260</v>
      </c>
      <c r="D1" s="148"/>
      <c r="E1" s="150"/>
      <c r="F1" s="150"/>
      <c r="G1" s="148"/>
      <c r="H1" s="148"/>
      <c r="I1" s="148"/>
      <c r="J1" s="151" t="s">
        <v>261</v>
      </c>
      <c r="K1" s="152"/>
    </row>
    <row r="2" spans="1:20" ht="18.75" x14ac:dyDescent="0.25">
      <c r="A2" s="154"/>
      <c r="B2" s="154" t="s">
        <v>250</v>
      </c>
      <c r="C2" s="155"/>
      <c r="D2" s="155"/>
      <c r="E2" s="156"/>
      <c r="F2" s="156"/>
      <c r="G2" s="148"/>
      <c r="H2" s="148"/>
      <c r="I2" s="148"/>
      <c r="J2" s="151" t="s">
        <v>262</v>
      </c>
      <c r="K2" s="157"/>
      <c r="L2" s="157"/>
      <c r="M2" s="157"/>
      <c r="N2" s="157"/>
    </row>
    <row r="3" spans="1:20" ht="24.75" customHeight="1" x14ac:dyDescent="0.25">
      <c r="A3" s="158" t="s">
        <v>8</v>
      </c>
      <c r="B3" s="159" t="s">
        <v>16</v>
      </c>
      <c r="C3" s="160" t="s">
        <v>2</v>
      </c>
      <c r="D3" s="160" t="s">
        <v>121</v>
      </c>
      <c r="E3" s="160" t="s">
        <v>122</v>
      </c>
      <c r="F3" s="160" t="s">
        <v>123</v>
      </c>
      <c r="G3" s="161" t="s">
        <v>4</v>
      </c>
      <c r="H3" s="161" t="s">
        <v>5</v>
      </c>
      <c r="I3" s="161" t="s">
        <v>6</v>
      </c>
      <c r="J3" s="162" t="s">
        <v>9</v>
      </c>
      <c r="K3" s="162" t="s">
        <v>10</v>
      </c>
      <c r="L3" s="162" t="s">
        <v>11</v>
      </c>
      <c r="M3" s="162" t="s">
        <v>12</v>
      </c>
      <c r="N3" s="162" t="s">
        <v>13</v>
      </c>
      <c r="O3" s="162" t="s">
        <v>14</v>
      </c>
      <c r="P3" s="162" t="s">
        <v>15</v>
      </c>
      <c r="T3" s="163" t="s">
        <v>255</v>
      </c>
    </row>
    <row r="4" spans="1:20" ht="12" customHeight="1" x14ac:dyDescent="0.25">
      <c r="A4" s="159" t="s">
        <v>16</v>
      </c>
      <c r="B4" s="164" t="s">
        <v>17</v>
      </c>
      <c r="C4" s="164" t="s">
        <v>18</v>
      </c>
      <c r="D4" s="165">
        <v>19</v>
      </c>
      <c r="E4" s="166">
        <f>D4</f>
        <v>19</v>
      </c>
      <c r="F4" s="166">
        <f>E4</f>
        <v>19</v>
      </c>
      <c r="G4" s="167">
        <v>12</v>
      </c>
      <c r="H4" s="167">
        <f t="shared" ref="H4:I8" si="0">G4</f>
        <v>12</v>
      </c>
      <c r="I4" s="167">
        <f>H4</f>
        <v>12</v>
      </c>
      <c r="J4" s="145"/>
      <c r="K4" s="168">
        <f>J4</f>
        <v>0</v>
      </c>
      <c r="L4" s="168">
        <f>K4</f>
        <v>0</v>
      </c>
      <c r="M4" s="168">
        <f t="shared" ref="M4:O6" si="1">J4*G4*D4</f>
        <v>0</v>
      </c>
      <c r="N4" s="168">
        <f t="shared" si="1"/>
        <v>0</v>
      </c>
      <c r="O4" s="168">
        <f t="shared" si="1"/>
        <v>0</v>
      </c>
      <c r="P4" s="169">
        <f>SUM(M4:O4)</f>
        <v>0</v>
      </c>
      <c r="Q4" s="170" t="e">
        <f t="shared" ref="Q4:Q28" si="2">P4/$O$62</f>
        <v>#DIV/0!</v>
      </c>
      <c r="T4" s="171" t="str">
        <f>IF(J4&gt;'Precios Máximos Esc.Renovación'!J4,"Supera Precio Máximo", "En precio")</f>
        <v>En precio</v>
      </c>
    </row>
    <row r="5" spans="1:20" ht="12" customHeight="1" x14ac:dyDescent="0.25">
      <c r="A5" s="159"/>
      <c r="B5" s="164" t="s">
        <v>19</v>
      </c>
      <c r="C5" s="164" t="s">
        <v>20</v>
      </c>
      <c r="D5" s="165">
        <v>1800</v>
      </c>
      <c r="E5" s="166">
        <f t="shared" ref="E5:F8" si="3">D5</f>
        <v>1800</v>
      </c>
      <c r="F5" s="166">
        <f t="shared" si="3"/>
        <v>1800</v>
      </c>
      <c r="G5" s="167">
        <v>12</v>
      </c>
      <c r="H5" s="167">
        <f t="shared" si="0"/>
        <v>12</v>
      </c>
      <c r="I5" s="167">
        <f t="shared" si="0"/>
        <v>12</v>
      </c>
      <c r="J5" s="145"/>
      <c r="K5" s="168">
        <f t="shared" ref="K5:L5" si="4">J5</f>
        <v>0</v>
      </c>
      <c r="L5" s="168">
        <f t="shared" si="4"/>
        <v>0</v>
      </c>
      <c r="M5" s="168">
        <f t="shared" si="1"/>
        <v>0</v>
      </c>
      <c r="N5" s="168">
        <f t="shared" si="1"/>
        <v>0</v>
      </c>
      <c r="O5" s="168">
        <f t="shared" si="1"/>
        <v>0</v>
      </c>
      <c r="P5" s="169">
        <f>SUM(M5:O5)</f>
        <v>0</v>
      </c>
      <c r="Q5" s="170" t="e">
        <f t="shared" si="2"/>
        <v>#DIV/0!</v>
      </c>
      <c r="T5" s="171" t="str">
        <f>IF(J5&gt;'Precios Máximos Esc.Renovación'!J5,"Supera Precio Máximo", "En precio")</f>
        <v>En precio</v>
      </c>
    </row>
    <row r="6" spans="1:20" ht="12" customHeight="1" x14ac:dyDescent="0.25">
      <c r="A6" s="159"/>
      <c r="B6" s="164" t="s">
        <v>21</v>
      </c>
      <c r="C6" s="164" t="s">
        <v>22</v>
      </c>
      <c r="D6" s="165">
        <f>609+98</f>
        <v>707</v>
      </c>
      <c r="E6" s="166">
        <f t="shared" si="3"/>
        <v>707</v>
      </c>
      <c r="F6" s="166">
        <f t="shared" si="3"/>
        <v>707</v>
      </c>
      <c r="G6" s="167">
        <v>12</v>
      </c>
      <c r="H6" s="167">
        <f t="shared" si="0"/>
        <v>12</v>
      </c>
      <c r="I6" s="167">
        <v>12</v>
      </c>
      <c r="J6" s="145"/>
      <c r="K6" s="168">
        <f t="shared" ref="K6:L8" si="5">J6</f>
        <v>0</v>
      </c>
      <c r="L6" s="168">
        <f t="shared" si="5"/>
        <v>0</v>
      </c>
      <c r="M6" s="168">
        <f t="shared" si="1"/>
        <v>0</v>
      </c>
      <c r="N6" s="168">
        <f t="shared" si="1"/>
        <v>0</v>
      </c>
      <c r="O6" s="168">
        <f t="shared" si="1"/>
        <v>0</v>
      </c>
      <c r="P6" s="169">
        <f>SUM(M6:O6)</f>
        <v>0</v>
      </c>
      <c r="Q6" s="170" t="e">
        <f t="shared" si="2"/>
        <v>#DIV/0!</v>
      </c>
      <c r="T6" s="171" t="str">
        <f>IF(J6&gt;'Precios Máximos Esc.Renovación'!J6,"Supera Precio Máximo", "En precio")</f>
        <v>En precio</v>
      </c>
    </row>
    <row r="7" spans="1:20" ht="12" customHeight="1" x14ac:dyDescent="0.25">
      <c r="A7" s="159" t="s">
        <v>23</v>
      </c>
      <c r="B7" s="159" t="s">
        <v>23</v>
      </c>
      <c r="C7" s="164"/>
      <c r="D7" s="165"/>
      <c r="E7" s="166"/>
      <c r="F7" s="166"/>
      <c r="G7" s="167"/>
      <c r="H7" s="167"/>
      <c r="I7" s="167"/>
      <c r="J7" s="145"/>
      <c r="K7" s="168"/>
      <c r="L7" s="168"/>
      <c r="M7" s="168"/>
      <c r="N7" s="168"/>
      <c r="O7" s="168"/>
      <c r="P7" s="169"/>
      <c r="Q7" s="170" t="e">
        <f t="shared" si="2"/>
        <v>#DIV/0!</v>
      </c>
      <c r="T7" s="171"/>
    </row>
    <row r="8" spans="1:20" ht="12" customHeight="1" x14ac:dyDescent="0.25">
      <c r="A8" s="172" t="s">
        <v>24</v>
      </c>
      <c r="B8" s="164" t="s">
        <v>19</v>
      </c>
      <c r="C8" s="164" t="s">
        <v>20</v>
      </c>
      <c r="D8" s="165">
        <v>43</v>
      </c>
      <c r="E8" s="166">
        <f t="shared" si="3"/>
        <v>43</v>
      </c>
      <c r="F8" s="166">
        <f t="shared" si="3"/>
        <v>43</v>
      </c>
      <c r="G8" s="167">
        <v>12</v>
      </c>
      <c r="H8" s="167">
        <f t="shared" si="0"/>
        <v>12</v>
      </c>
      <c r="I8" s="167">
        <f t="shared" si="0"/>
        <v>12</v>
      </c>
      <c r="J8" s="145"/>
      <c r="K8" s="168">
        <f t="shared" si="5"/>
        <v>0</v>
      </c>
      <c r="L8" s="168">
        <f t="shared" si="5"/>
        <v>0</v>
      </c>
      <c r="M8" s="168">
        <f>J8*G8*D8</f>
        <v>0</v>
      </c>
      <c r="N8" s="168">
        <f>K8*H8*E8</f>
        <v>0</v>
      </c>
      <c r="O8" s="168">
        <f>L8*I8*F8</f>
        <v>0</v>
      </c>
      <c r="P8" s="169">
        <f>SUM(M8:O8)</f>
        <v>0</v>
      </c>
      <c r="Q8" s="170" t="e">
        <f t="shared" si="2"/>
        <v>#DIV/0!</v>
      </c>
      <c r="T8" s="171" t="str">
        <f>IF(J8&gt;'Precios Máximos Esc.Renovación'!J8,"Supera Precio Máximo", "En precio")</f>
        <v>En precio</v>
      </c>
    </row>
    <row r="9" spans="1:20" s="307" customFormat="1" ht="12" customHeight="1" x14ac:dyDescent="0.25">
      <c r="A9" s="303"/>
      <c r="B9" s="178"/>
      <c r="C9" s="178"/>
      <c r="D9" s="179"/>
      <c r="E9" s="180"/>
      <c r="F9" s="180"/>
      <c r="G9" s="304"/>
      <c r="H9" s="304"/>
      <c r="I9" s="304"/>
      <c r="J9" s="305"/>
      <c r="K9" s="305"/>
      <c r="L9" s="305"/>
      <c r="M9" s="305"/>
      <c r="N9" s="305"/>
      <c r="O9" s="305"/>
      <c r="P9" s="305"/>
      <c r="Q9" s="306" t="e">
        <f t="shared" si="2"/>
        <v>#DIV/0!</v>
      </c>
      <c r="T9" s="308"/>
    </row>
    <row r="10" spans="1:20" ht="12" customHeight="1" x14ac:dyDescent="0.25">
      <c r="A10" s="159" t="s">
        <v>25</v>
      </c>
      <c r="B10" s="159" t="s">
        <v>25</v>
      </c>
      <c r="C10" s="164"/>
      <c r="D10" s="165"/>
      <c r="E10" s="166"/>
      <c r="F10" s="166"/>
      <c r="G10" s="167"/>
      <c r="H10" s="167"/>
      <c r="I10" s="167"/>
      <c r="J10" s="145"/>
      <c r="K10" s="168"/>
      <c r="L10" s="168"/>
      <c r="M10" s="168"/>
      <c r="N10" s="168"/>
      <c r="O10" s="168"/>
      <c r="P10" s="169"/>
      <c r="Q10" s="170" t="e">
        <f t="shared" si="2"/>
        <v>#DIV/0!</v>
      </c>
      <c r="T10" s="171"/>
    </row>
    <row r="11" spans="1:20" ht="12" customHeight="1" x14ac:dyDescent="0.25">
      <c r="A11" s="172" t="s">
        <v>26</v>
      </c>
      <c r="B11" s="164" t="s">
        <v>27</v>
      </c>
      <c r="C11" s="164" t="s">
        <v>28</v>
      </c>
      <c r="D11" s="165">
        <v>600</v>
      </c>
      <c r="E11" s="166">
        <f t="shared" ref="E11:F13" si="6">D11</f>
        <v>600</v>
      </c>
      <c r="F11" s="166">
        <f t="shared" si="6"/>
        <v>600</v>
      </c>
      <c r="G11" s="167">
        <v>12</v>
      </c>
      <c r="H11" s="167">
        <f t="shared" ref="H11:I27" si="7">G11</f>
        <v>12</v>
      </c>
      <c r="I11" s="167">
        <f t="shared" si="7"/>
        <v>12</v>
      </c>
      <c r="J11" s="145"/>
      <c r="K11" s="168">
        <f t="shared" ref="K11:L11" si="8">J11</f>
        <v>0</v>
      </c>
      <c r="L11" s="168">
        <f t="shared" si="8"/>
        <v>0</v>
      </c>
      <c r="M11" s="168">
        <f t="shared" ref="M11:M28" si="9">J11*G11*D11</f>
        <v>0</v>
      </c>
      <c r="N11" s="168">
        <f t="shared" ref="N11:N28" si="10">K11*H11*E11</f>
        <v>0</v>
      </c>
      <c r="O11" s="168">
        <f t="shared" ref="O11:O28" si="11">L11*I11*F11</f>
        <v>0</v>
      </c>
      <c r="P11" s="169">
        <f t="shared" ref="P11:P28" si="12">SUM(M11:O11)</f>
        <v>0</v>
      </c>
      <c r="Q11" s="170" t="e">
        <f t="shared" si="2"/>
        <v>#DIV/0!</v>
      </c>
      <c r="T11" s="171" t="str">
        <f>IF(J11&gt;'Precios Máximos Esc.Renovación'!J11,"Supera Precio Máximo", "En precio")</f>
        <v>En precio</v>
      </c>
    </row>
    <row r="12" spans="1:20" s="177" customFormat="1" ht="12" customHeight="1" x14ac:dyDescent="0.25">
      <c r="A12" s="172" t="s">
        <v>29</v>
      </c>
      <c r="B12" s="164" t="s">
        <v>30</v>
      </c>
      <c r="C12" s="164" t="s">
        <v>31</v>
      </c>
      <c r="D12" s="165">
        <v>225</v>
      </c>
      <c r="E12" s="166">
        <f t="shared" si="6"/>
        <v>225</v>
      </c>
      <c r="F12" s="166">
        <f t="shared" si="6"/>
        <v>225</v>
      </c>
      <c r="G12" s="173">
        <v>12</v>
      </c>
      <c r="H12" s="173">
        <f t="shared" si="7"/>
        <v>12</v>
      </c>
      <c r="I12" s="173">
        <f t="shared" si="7"/>
        <v>12</v>
      </c>
      <c r="J12" s="145"/>
      <c r="K12" s="168">
        <f t="shared" ref="K12:L12" si="13">J12</f>
        <v>0</v>
      </c>
      <c r="L12" s="168">
        <f t="shared" si="13"/>
        <v>0</v>
      </c>
      <c r="M12" s="174">
        <f t="shared" si="9"/>
        <v>0</v>
      </c>
      <c r="N12" s="174">
        <f t="shared" si="10"/>
        <v>0</v>
      </c>
      <c r="O12" s="174">
        <f t="shared" si="11"/>
        <v>0</v>
      </c>
      <c r="P12" s="175">
        <f t="shared" si="12"/>
        <v>0</v>
      </c>
      <c r="Q12" s="170" t="e">
        <f t="shared" si="2"/>
        <v>#DIV/0!</v>
      </c>
      <c r="R12" s="176" t="s">
        <v>32</v>
      </c>
      <c r="T12" s="171" t="str">
        <f>IF(J12&gt;'Precios Máximos Esc.Renovación'!J12,"Supera Precio Máximo", "En precio")</f>
        <v>En precio</v>
      </c>
    </row>
    <row r="13" spans="1:20" ht="12" customHeight="1" x14ac:dyDescent="0.25">
      <c r="A13" s="172" t="s">
        <v>33</v>
      </c>
      <c r="B13" s="164" t="s">
        <v>34</v>
      </c>
      <c r="C13" s="164" t="s">
        <v>35</v>
      </c>
      <c r="D13" s="165">
        <v>225</v>
      </c>
      <c r="E13" s="166">
        <f t="shared" si="6"/>
        <v>225</v>
      </c>
      <c r="F13" s="166">
        <f t="shared" si="6"/>
        <v>225</v>
      </c>
      <c r="G13" s="167">
        <v>12</v>
      </c>
      <c r="H13" s="167">
        <f t="shared" si="7"/>
        <v>12</v>
      </c>
      <c r="I13" s="167">
        <f t="shared" si="7"/>
        <v>12</v>
      </c>
      <c r="J13" s="145"/>
      <c r="K13" s="168">
        <f t="shared" ref="K13:L13" si="14">J13</f>
        <v>0</v>
      </c>
      <c r="L13" s="168">
        <f t="shared" si="14"/>
        <v>0</v>
      </c>
      <c r="M13" s="168">
        <f t="shared" si="9"/>
        <v>0</v>
      </c>
      <c r="N13" s="168">
        <f t="shared" si="10"/>
        <v>0</v>
      </c>
      <c r="O13" s="168">
        <f t="shared" si="11"/>
        <v>0</v>
      </c>
      <c r="P13" s="169">
        <f t="shared" si="12"/>
        <v>0</v>
      </c>
      <c r="Q13" s="170" t="e">
        <f t="shared" si="2"/>
        <v>#DIV/0!</v>
      </c>
      <c r="T13" s="171" t="str">
        <f>IF(J13&gt;'Precios Máximos Esc.Renovación'!J13,"Supera Precio Máximo", "En precio")</f>
        <v>En precio</v>
      </c>
    </row>
    <row r="14" spans="1:20" ht="12" customHeight="1" x14ac:dyDescent="0.25">
      <c r="A14" s="172" t="s">
        <v>33</v>
      </c>
      <c r="B14" s="164" t="s">
        <v>36</v>
      </c>
      <c r="C14" s="164" t="s">
        <v>37</v>
      </c>
      <c r="D14" s="165">
        <v>1</v>
      </c>
      <c r="E14" s="166">
        <f t="shared" ref="E14:F16" si="15">D14</f>
        <v>1</v>
      </c>
      <c r="F14" s="166">
        <f t="shared" si="15"/>
        <v>1</v>
      </c>
      <c r="G14" s="167">
        <v>12</v>
      </c>
      <c r="H14" s="167">
        <f t="shared" si="7"/>
        <v>12</v>
      </c>
      <c r="I14" s="167">
        <f t="shared" si="7"/>
        <v>12</v>
      </c>
      <c r="J14" s="145"/>
      <c r="K14" s="168">
        <f t="shared" ref="K14:L14" si="16">J14</f>
        <v>0</v>
      </c>
      <c r="L14" s="168">
        <f t="shared" si="16"/>
        <v>0</v>
      </c>
      <c r="M14" s="168">
        <f t="shared" si="9"/>
        <v>0</v>
      </c>
      <c r="N14" s="168">
        <f t="shared" si="10"/>
        <v>0</v>
      </c>
      <c r="O14" s="168">
        <f t="shared" si="11"/>
        <v>0</v>
      </c>
      <c r="P14" s="169">
        <f t="shared" si="12"/>
        <v>0</v>
      </c>
      <c r="Q14" s="170" t="e">
        <f t="shared" si="2"/>
        <v>#DIV/0!</v>
      </c>
      <c r="T14" s="171" t="str">
        <f>IF(J14&gt;'Precios Máximos Esc.Renovación'!J14,"Supera Precio Máximo", "En precio")</f>
        <v>En precio</v>
      </c>
    </row>
    <row r="15" spans="1:20" ht="12" customHeight="1" x14ac:dyDescent="0.25">
      <c r="A15" s="172" t="s">
        <v>38</v>
      </c>
      <c r="B15" s="178" t="s">
        <v>39</v>
      </c>
      <c r="C15" s="178" t="s">
        <v>40</v>
      </c>
      <c r="D15" s="179">
        <v>100</v>
      </c>
      <c r="E15" s="180">
        <f t="shared" si="15"/>
        <v>100</v>
      </c>
      <c r="F15" s="180">
        <f t="shared" si="15"/>
        <v>100</v>
      </c>
      <c r="G15" s="167">
        <v>12</v>
      </c>
      <c r="H15" s="167">
        <f t="shared" si="7"/>
        <v>12</v>
      </c>
      <c r="I15" s="167">
        <f t="shared" si="7"/>
        <v>12</v>
      </c>
      <c r="J15" s="145"/>
      <c r="K15" s="168">
        <f t="shared" ref="K15:L15" si="17">J15</f>
        <v>0</v>
      </c>
      <c r="L15" s="168">
        <f t="shared" si="17"/>
        <v>0</v>
      </c>
      <c r="M15" s="168">
        <f t="shared" si="9"/>
        <v>0</v>
      </c>
      <c r="N15" s="168">
        <f t="shared" si="10"/>
        <v>0</v>
      </c>
      <c r="O15" s="168">
        <f t="shared" si="11"/>
        <v>0</v>
      </c>
      <c r="P15" s="169">
        <f t="shared" si="12"/>
        <v>0</v>
      </c>
      <c r="Q15" s="170" t="e">
        <f t="shared" si="2"/>
        <v>#DIV/0!</v>
      </c>
      <c r="R15" s="176" t="s">
        <v>32</v>
      </c>
      <c r="T15" s="171" t="str">
        <f>IF(J15&gt;'Precios Máximos Esc.Renovación'!J15,"Supera Precio Máximo", "En precio")</f>
        <v>En precio</v>
      </c>
    </row>
    <row r="16" spans="1:20" ht="12" customHeight="1" x14ac:dyDescent="0.25">
      <c r="A16" s="172" t="s">
        <v>41</v>
      </c>
      <c r="B16" s="178" t="s">
        <v>42</v>
      </c>
      <c r="C16" s="178" t="s">
        <v>43</v>
      </c>
      <c r="D16" s="179">
        <v>500</v>
      </c>
      <c r="E16" s="180">
        <f t="shared" si="15"/>
        <v>500</v>
      </c>
      <c r="F16" s="180">
        <f t="shared" si="15"/>
        <v>500</v>
      </c>
      <c r="G16" s="167">
        <v>12</v>
      </c>
      <c r="H16" s="167">
        <f t="shared" si="7"/>
        <v>12</v>
      </c>
      <c r="I16" s="167">
        <f t="shared" si="7"/>
        <v>12</v>
      </c>
      <c r="J16" s="145"/>
      <c r="K16" s="168">
        <f t="shared" ref="K16:L16" si="18">J16</f>
        <v>0</v>
      </c>
      <c r="L16" s="168">
        <f t="shared" si="18"/>
        <v>0</v>
      </c>
      <c r="M16" s="168">
        <f t="shared" si="9"/>
        <v>0</v>
      </c>
      <c r="N16" s="168">
        <f t="shared" si="10"/>
        <v>0</v>
      </c>
      <c r="O16" s="168">
        <f t="shared" si="11"/>
        <v>0</v>
      </c>
      <c r="P16" s="169">
        <f t="shared" si="12"/>
        <v>0</v>
      </c>
      <c r="Q16" s="170" t="e">
        <f t="shared" si="2"/>
        <v>#DIV/0!</v>
      </c>
      <c r="T16" s="171" t="str">
        <f>IF(J16&gt;'Precios Máximos Esc.Renovación'!J16,"Supera Precio Máximo", "En precio")</f>
        <v>En precio</v>
      </c>
    </row>
    <row r="17" spans="1:20" ht="12" customHeight="1" x14ac:dyDescent="0.25">
      <c r="A17" s="172" t="s">
        <v>44</v>
      </c>
      <c r="B17" s="178" t="s">
        <v>45</v>
      </c>
      <c r="C17" s="178" t="s">
        <v>46</v>
      </c>
      <c r="D17" s="179">
        <v>20</v>
      </c>
      <c r="E17" s="180">
        <v>20</v>
      </c>
      <c r="F17" s="180">
        <v>20</v>
      </c>
      <c r="G17" s="167">
        <v>12</v>
      </c>
      <c r="H17" s="167">
        <f t="shared" si="7"/>
        <v>12</v>
      </c>
      <c r="I17" s="167">
        <f t="shared" si="7"/>
        <v>12</v>
      </c>
      <c r="J17" s="145"/>
      <c r="K17" s="168">
        <f t="shared" ref="K17:L17" si="19">J17</f>
        <v>0</v>
      </c>
      <c r="L17" s="168">
        <f t="shared" si="19"/>
        <v>0</v>
      </c>
      <c r="M17" s="168">
        <f t="shared" si="9"/>
        <v>0</v>
      </c>
      <c r="N17" s="168">
        <f t="shared" si="10"/>
        <v>0</v>
      </c>
      <c r="O17" s="168">
        <f t="shared" si="11"/>
        <v>0</v>
      </c>
      <c r="P17" s="169">
        <f t="shared" si="12"/>
        <v>0</v>
      </c>
      <c r="Q17" s="170" t="e">
        <f t="shared" si="2"/>
        <v>#DIV/0!</v>
      </c>
      <c r="T17" s="171" t="str">
        <f>IF(J17&gt;'Precios Máximos Esc.Renovación'!J17,"Supera Precio Máximo", "En precio")</f>
        <v>En precio</v>
      </c>
    </row>
    <row r="18" spans="1:20" ht="12" customHeight="1" x14ac:dyDescent="0.25">
      <c r="A18" s="172" t="s">
        <v>47</v>
      </c>
      <c r="B18" s="178" t="s">
        <v>48</v>
      </c>
      <c r="C18" s="178" t="s">
        <v>49</v>
      </c>
      <c r="D18" s="179">
        <v>100</v>
      </c>
      <c r="E18" s="180">
        <v>100</v>
      </c>
      <c r="F18" s="180">
        <v>100</v>
      </c>
      <c r="G18" s="167">
        <v>12</v>
      </c>
      <c r="H18" s="167">
        <f t="shared" si="7"/>
        <v>12</v>
      </c>
      <c r="I18" s="167">
        <f t="shared" si="7"/>
        <v>12</v>
      </c>
      <c r="J18" s="145"/>
      <c r="K18" s="168">
        <f t="shared" ref="K18:L18" si="20">J18</f>
        <v>0</v>
      </c>
      <c r="L18" s="168">
        <f t="shared" si="20"/>
        <v>0</v>
      </c>
      <c r="M18" s="168">
        <f t="shared" si="9"/>
        <v>0</v>
      </c>
      <c r="N18" s="168">
        <f t="shared" si="10"/>
        <v>0</v>
      </c>
      <c r="O18" s="168">
        <f t="shared" si="11"/>
        <v>0</v>
      </c>
      <c r="P18" s="169">
        <f t="shared" si="12"/>
        <v>0</v>
      </c>
      <c r="Q18" s="170" t="e">
        <f t="shared" si="2"/>
        <v>#DIV/0!</v>
      </c>
      <c r="T18" s="171" t="str">
        <f>IF(J18&gt;'Precios Máximos Esc.Renovación'!J18,"Supera Precio Máximo", "En precio")</f>
        <v>En precio</v>
      </c>
    </row>
    <row r="19" spans="1:20" ht="12" customHeight="1" x14ac:dyDescent="0.25">
      <c r="A19" s="172" t="s">
        <v>50</v>
      </c>
      <c r="B19" s="178" t="s">
        <v>51</v>
      </c>
      <c r="C19" s="178" t="s">
        <v>52</v>
      </c>
      <c r="D19" s="179">
        <v>3</v>
      </c>
      <c r="E19" s="180">
        <v>3</v>
      </c>
      <c r="F19" s="180">
        <v>3</v>
      </c>
      <c r="G19" s="167">
        <v>12</v>
      </c>
      <c r="H19" s="167">
        <f t="shared" si="7"/>
        <v>12</v>
      </c>
      <c r="I19" s="167">
        <f t="shared" si="7"/>
        <v>12</v>
      </c>
      <c r="J19" s="145"/>
      <c r="K19" s="168">
        <f t="shared" ref="K19:L19" si="21">J19</f>
        <v>0</v>
      </c>
      <c r="L19" s="168">
        <f t="shared" si="21"/>
        <v>0</v>
      </c>
      <c r="M19" s="168">
        <f t="shared" si="9"/>
        <v>0</v>
      </c>
      <c r="N19" s="168">
        <f t="shared" si="10"/>
        <v>0</v>
      </c>
      <c r="O19" s="168">
        <f t="shared" si="11"/>
        <v>0</v>
      </c>
      <c r="P19" s="169">
        <f t="shared" si="12"/>
        <v>0</v>
      </c>
      <c r="Q19" s="170" t="e">
        <f t="shared" si="2"/>
        <v>#DIV/0!</v>
      </c>
      <c r="T19" s="171" t="str">
        <f>IF(J19&gt;'Precios Máximos Esc.Renovación'!J19,"Supera Precio Máximo", "En precio")</f>
        <v>En precio</v>
      </c>
    </row>
    <row r="20" spans="1:20" ht="12" customHeight="1" x14ac:dyDescent="0.25">
      <c r="A20" s="172" t="s">
        <v>53</v>
      </c>
      <c r="B20" s="178" t="s">
        <v>54</v>
      </c>
      <c r="C20" s="178" t="s">
        <v>55</v>
      </c>
      <c r="D20" s="179">
        <v>3</v>
      </c>
      <c r="E20" s="180">
        <v>3</v>
      </c>
      <c r="F20" s="180">
        <v>3</v>
      </c>
      <c r="G20" s="167">
        <v>12</v>
      </c>
      <c r="H20" s="167">
        <f t="shared" si="7"/>
        <v>12</v>
      </c>
      <c r="I20" s="167">
        <f t="shared" si="7"/>
        <v>12</v>
      </c>
      <c r="J20" s="145"/>
      <c r="K20" s="168">
        <f t="shared" ref="K20:L20" si="22">J20</f>
        <v>0</v>
      </c>
      <c r="L20" s="168">
        <f t="shared" si="22"/>
        <v>0</v>
      </c>
      <c r="M20" s="168">
        <f t="shared" si="9"/>
        <v>0</v>
      </c>
      <c r="N20" s="168">
        <f t="shared" si="10"/>
        <v>0</v>
      </c>
      <c r="O20" s="168">
        <f t="shared" si="11"/>
        <v>0</v>
      </c>
      <c r="P20" s="169">
        <f t="shared" si="12"/>
        <v>0</v>
      </c>
      <c r="Q20" s="170" t="e">
        <f t="shared" si="2"/>
        <v>#DIV/0!</v>
      </c>
      <c r="R20" s="176" t="s">
        <v>32</v>
      </c>
      <c r="T20" s="171" t="str">
        <f>IF(J20&gt;'Precios Máximos Esc.Renovación'!J20,"Supera Precio Máximo", "En precio")</f>
        <v>En precio</v>
      </c>
    </row>
    <row r="21" spans="1:20" ht="12" customHeight="1" x14ac:dyDescent="0.25">
      <c r="A21" s="172" t="s">
        <v>56</v>
      </c>
      <c r="B21" s="178" t="s">
        <v>57</v>
      </c>
      <c r="C21" s="178" t="s">
        <v>58</v>
      </c>
      <c r="D21" s="179">
        <v>150</v>
      </c>
      <c r="E21" s="180">
        <v>150</v>
      </c>
      <c r="F21" s="180">
        <v>150</v>
      </c>
      <c r="G21" s="167">
        <v>12</v>
      </c>
      <c r="H21" s="167">
        <f t="shared" si="7"/>
        <v>12</v>
      </c>
      <c r="I21" s="167">
        <f t="shared" si="7"/>
        <v>12</v>
      </c>
      <c r="J21" s="145"/>
      <c r="K21" s="168">
        <f t="shared" ref="K21:L21" si="23">J21</f>
        <v>0</v>
      </c>
      <c r="L21" s="168">
        <f t="shared" si="23"/>
        <v>0</v>
      </c>
      <c r="M21" s="168">
        <f t="shared" si="9"/>
        <v>0</v>
      </c>
      <c r="N21" s="168">
        <f t="shared" si="10"/>
        <v>0</v>
      </c>
      <c r="O21" s="168">
        <f t="shared" si="11"/>
        <v>0</v>
      </c>
      <c r="P21" s="169">
        <f t="shared" si="12"/>
        <v>0</v>
      </c>
      <c r="Q21" s="170" t="e">
        <f t="shared" si="2"/>
        <v>#DIV/0!</v>
      </c>
      <c r="T21" s="171" t="str">
        <f>IF(J21&gt;'Precios Máximos Esc.Renovación'!J21,"Supera Precio Máximo", "En precio")</f>
        <v>En precio</v>
      </c>
    </row>
    <row r="22" spans="1:20" ht="12" customHeight="1" x14ac:dyDescent="0.25">
      <c r="A22" s="172" t="s">
        <v>59</v>
      </c>
      <c r="B22" s="178" t="s">
        <v>60</v>
      </c>
      <c r="C22" s="178" t="s">
        <v>61</v>
      </c>
      <c r="D22" s="179">
        <v>1</v>
      </c>
      <c r="E22" s="180">
        <v>1</v>
      </c>
      <c r="F22" s="180">
        <v>1</v>
      </c>
      <c r="G22" s="167">
        <v>12</v>
      </c>
      <c r="H22" s="167">
        <f t="shared" si="7"/>
        <v>12</v>
      </c>
      <c r="I22" s="167">
        <f t="shared" si="7"/>
        <v>12</v>
      </c>
      <c r="J22" s="145"/>
      <c r="K22" s="168">
        <f t="shared" ref="K22:L22" si="24">J22</f>
        <v>0</v>
      </c>
      <c r="L22" s="168">
        <f t="shared" si="24"/>
        <v>0</v>
      </c>
      <c r="M22" s="168">
        <f t="shared" si="9"/>
        <v>0</v>
      </c>
      <c r="N22" s="168">
        <f t="shared" si="10"/>
        <v>0</v>
      </c>
      <c r="O22" s="168">
        <f t="shared" si="11"/>
        <v>0</v>
      </c>
      <c r="P22" s="169">
        <f t="shared" si="12"/>
        <v>0</v>
      </c>
      <c r="Q22" s="170" t="e">
        <f t="shared" si="2"/>
        <v>#DIV/0!</v>
      </c>
      <c r="T22" s="171" t="str">
        <f>IF(J22&gt;'Precios Máximos Esc.Renovación'!J22,"Supera Precio Máximo", "En precio")</f>
        <v>En precio</v>
      </c>
    </row>
    <row r="23" spans="1:20" ht="12" customHeight="1" x14ac:dyDescent="0.25">
      <c r="A23" s="172" t="s">
        <v>62</v>
      </c>
      <c r="B23" s="178" t="s">
        <v>63</v>
      </c>
      <c r="C23" s="178" t="s">
        <v>64</v>
      </c>
      <c r="D23" s="179">
        <f>SUM(D5:D11)</f>
        <v>3150</v>
      </c>
      <c r="E23" s="179">
        <f>SUM(E5:E11)</f>
        <v>3150</v>
      </c>
      <c r="F23" s="179">
        <f>SUM(F5:F11)</f>
        <v>3150</v>
      </c>
      <c r="G23" s="167">
        <v>12</v>
      </c>
      <c r="H23" s="167">
        <f t="shared" si="7"/>
        <v>12</v>
      </c>
      <c r="I23" s="167">
        <f t="shared" si="7"/>
        <v>12</v>
      </c>
      <c r="J23" s="145"/>
      <c r="K23" s="168">
        <f t="shared" ref="K23:L23" si="25">J23</f>
        <v>0</v>
      </c>
      <c r="L23" s="168">
        <f t="shared" si="25"/>
        <v>0</v>
      </c>
      <c r="M23" s="168">
        <f t="shared" si="9"/>
        <v>0</v>
      </c>
      <c r="N23" s="168">
        <f t="shared" si="10"/>
        <v>0</v>
      </c>
      <c r="O23" s="168">
        <f t="shared" si="11"/>
        <v>0</v>
      </c>
      <c r="P23" s="169">
        <f t="shared" si="12"/>
        <v>0</v>
      </c>
      <c r="Q23" s="170" t="e">
        <f t="shared" si="2"/>
        <v>#DIV/0!</v>
      </c>
      <c r="T23" s="171" t="str">
        <f>IF(J23&gt;'Precios Máximos Esc.Renovación'!J23,"Supera Precio Máximo", "En precio")</f>
        <v>En precio</v>
      </c>
    </row>
    <row r="24" spans="1:20" ht="12" customHeight="1" x14ac:dyDescent="0.25">
      <c r="A24" s="172"/>
      <c r="B24" s="178" t="s">
        <v>65</v>
      </c>
      <c r="C24" s="178" t="s">
        <v>66</v>
      </c>
      <c r="D24" s="179">
        <v>10</v>
      </c>
      <c r="E24" s="180">
        <f>D24</f>
        <v>10</v>
      </c>
      <c r="F24" s="180">
        <f>E24</f>
        <v>10</v>
      </c>
      <c r="G24" s="167">
        <v>12</v>
      </c>
      <c r="H24" s="167">
        <f t="shared" si="7"/>
        <v>12</v>
      </c>
      <c r="I24" s="167">
        <f t="shared" si="7"/>
        <v>12</v>
      </c>
      <c r="J24" s="145"/>
      <c r="K24" s="168">
        <f t="shared" ref="K24:L24" si="26">J24</f>
        <v>0</v>
      </c>
      <c r="L24" s="168">
        <f t="shared" si="26"/>
        <v>0</v>
      </c>
      <c r="M24" s="168">
        <f t="shared" si="9"/>
        <v>0</v>
      </c>
      <c r="N24" s="168">
        <f t="shared" si="10"/>
        <v>0</v>
      </c>
      <c r="O24" s="168">
        <f t="shared" si="11"/>
        <v>0</v>
      </c>
      <c r="P24" s="169">
        <f t="shared" si="12"/>
        <v>0</v>
      </c>
      <c r="Q24" s="170" t="e">
        <f t="shared" si="2"/>
        <v>#DIV/0!</v>
      </c>
      <c r="T24" s="171" t="str">
        <f>IF(J24&gt;'Precios Máximos Esc.Renovación'!J24,"Supera Precio Máximo", "En precio")</f>
        <v>En precio</v>
      </c>
    </row>
    <row r="25" spans="1:20" ht="12" customHeight="1" x14ac:dyDescent="0.25">
      <c r="A25" s="172" t="s">
        <v>67</v>
      </c>
      <c r="B25" s="178" t="s">
        <v>68</v>
      </c>
      <c r="C25" s="178" t="s">
        <v>69</v>
      </c>
      <c r="D25" s="179">
        <v>10</v>
      </c>
      <c r="E25" s="180">
        <v>10</v>
      </c>
      <c r="F25" s="180">
        <v>10</v>
      </c>
      <c r="G25" s="167">
        <v>12</v>
      </c>
      <c r="H25" s="167">
        <f t="shared" si="7"/>
        <v>12</v>
      </c>
      <c r="I25" s="167">
        <f t="shared" si="7"/>
        <v>12</v>
      </c>
      <c r="J25" s="145"/>
      <c r="K25" s="168">
        <f t="shared" ref="K25:L25" si="27">J25</f>
        <v>0</v>
      </c>
      <c r="L25" s="168">
        <f t="shared" si="27"/>
        <v>0</v>
      </c>
      <c r="M25" s="168">
        <f t="shared" si="9"/>
        <v>0</v>
      </c>
      <c r="N25" s="168">
        <f t="shared" si="10"/>
        <v>0</v>
      </c>
      <c r="O25" s="168">
        <f t="shared" si="11"/>
        <v>0</v>
      </c>
      <c r="P25" s="169">
        <f t="shared" si="12"/>
        <v>0</v>
      </c>
      <c r="Q25" s="170" t="e">
        <f t="shared" si="2"/>
        <v>#DIV/0!</v>
      </c>
      <c r="R25" s="176" t="s">
        <v>32</v>
      </c>
      <c r="T25" s="171" t="str">
        <f>IF(J25&gt;'Precios Máximos Esc.Renovación'!J25,"Supera Precio Máximo", "En precio")</f>
        <v>En precio</v>
      </c>
    </row>
    <row r="26" spans="1:20" ht="12" customHeight="1" x14ac:dyDescent="0.25">
      <c r="A26" s="172" t="s">
        <v>67</v>
      </c>
      <c r="B26" s="178" t="s">
        <v>70</v>
      </c>
      <c r="C26" s="178" t="s">
        <v>71</v>
      </c>
      <c r="D26" s="179">
        <v>10</v>
      </c>
      <c r="E26" s="180">
        <v>10</v>
      </c>
      <c r="F26" s="180">
        <v>10</v>
      </c>
      <c r="G26" s="167">
        <v>12</v>
      </c>
      <c r="H26" s="167">
        <f t="shared" si="7"/>
        <v>12</v>
      </c>
      <c r="I26" s="167">
        <f t="shared" si="7"/>
        <v>12</v>
      </c>
      <c r="J26" s="145"/>
      <c r="K26" s="168">
        <f t="shared" ref="K26:L26" si="28">J26</f>
        <v>0</v>
      </c>
      <c r="L26" s="168">
        <f t="shared" si="28"/>
        <v>0</v>
      </c>
      <c r="M26" s="168">
        <f t="shared" si="9"/>
        <v>0</v>
      </c>
      <c r="N26" s="168">
        <f t="shared" si="10"/>
        <v>0</v>
      </c>
      <c r="O26" s="168">
        <f t="shared" si="11"/>
        <v>0</v>
      </c>
      <c r="P26" s="169">
        <f t="shared" si="12"/>
        <v>0</v>
      </c>
      <c r="Q26" s="170" t="e">
        <f t="shared" si="2"/>
        <v>#DIV/0!</v>
      </c>
      <c r="R26" s="176" t="s">
        <v>32</v>
      </c>
      <c r="T26" s="171" t="str">
        <f>IF(J26&gt;'Precios Máximos Esc.Renovación'!J26,"Supera Precio Máximo", "En precio")</f>
        <v>En precio</v>
      </c>
    </row>
    <row r="27" spans="1:20" ht="12" customHeight="1" x14ac:dyDescent="0.25">
      <c r="A27" s="172" t="s">
        <v>67</v>
      </c>
      <c r="B27" s="178" t="s">
        <v>72</v>
      </c>
      <c r="C27" s="178" t="s">
        <v>73</v>
      </c>
      <c r="D27" s="179">
        <v>5</v>
      </c>
      <c r="E27" s="180">
        <v>5</v>
      </c>
      <c r="F27" s="180">
        <v>5</v>
      </c>
      <c r="G27" s="167">
        <v>12</v>
      </c>
      <c r="H27" s="167">
        <f t="shared" si="7"/>
        <v>12</v>
      </c>
      <c r="I27" s="167">
        <f t="shared" si="7"/>
        <v>12</v>
      </c>
      <c r="J27" s="145"/>
      <c r="K27" s="168">
        <f t="shared" ref="K27:L27" si="29">J27</f>
        <v>0</v>
      </c>
      <c r="L27" s="168">
        <f t="shared" si="29"/>
        <v>0</v>
      </c>
      <c r="M27" s="168">
        <f t="shared" si="9"/>
        <v>0</v>
      </c>
      <c r="N27" s="168">
        <f t="shared" si="10"/>
        <v>0</v>
      </c>
      <c r="O27" s="168">
        <f t="shared" si="11"/>
        <v>0</v>
      </c>
      <c r="P27" s="169">
        <f t="shared" si="12"/>
        <v>0</v>
      </c>
      <c r="Q27" s="170" t="e">
        <f t="shared" si="2"/>
        <v>#DIV/0!</v>
      </c>
      <c r="R27" s="176" t="s">
        <v>32</v>
      </c>
      <c r="T27" s="171" t="str">
        <f>IF(J27&gt;'Precios Máximos Esc.Renovación'!J27,"Supera Precio Máximo", "En precio")</f>
        <v>En precio</v>
      </c>
    </row>
    <row r="28" spans="1:20" ht="12" customHeight="1" x14ac:dyDescent="0.25">
      <c r="A28" s="172" t="s">
        <v>74</v>
      </c>
      <c r="B28" s="178" t="s">
        <v>75</v>
      </c>
      <c r="C28" s="178" t="s">
        <v>76</v>
      </c>
      <c r="D28" s="179">
        <v>20</v>
      </c>
      <c r="E28" s="180">
        <f>D28</f>
        <v>20</v>
      </c>
      <c r="F28" s="180">
        <f>E28</f>
        <v>20</v>
      </c>
      <c r="G28" s="167">
        <v>12</v>
      </c>
      <c r="H28" s="167">
        <f t="shared" ref="H28:I28" si="30">G28</f>
        <v>12</v>
      </c>
      <c r="I28" s="167">
        <f t="shared" si="30"/>
        <v>12</v>
      </c>
      <c r="J28" s="145"/>
      <c r="K28" s="168">
        <f>J28</f>
        <v>0</v>
      </c>
      <c r="L28" s="168">
        <f>K28</f>
        <v>0</v>
      </c>
      <c r="M28" s="168">
        <f t="shared" si="9"/>
        <v>0</v>
      </c>
      <c r="N28" s="168">
        <f t="shared" si="10"/>
        <v>0</v>
      </c>
      <c r="O28" s="168">
        <f t="shared" si="11"/>
        <v>0</v>
      </c>
      <c r="P28" s="169">
        <f t="shared" si="12"/>
        <v>0</v>
      </c>
      <c r="Q28" s="170" t="e">
        <f t="shared" si="2"/>
        <v>#DIV/0!</v>
      </c>
      <c r="R28" s="176" t="s">
        <v>32</v>
      </c>
      <c r="T28" s="171" t="str">
        <f>IF(J28&gt;'Precios Máximos Esc.Renovación'!J28,"Supera Precio Máximo", "En precio")</f>
        <v>En precio</v>
      </c>
    </row>
    <row r="29" spans="1:20" ht="12" customHeight="1" x14ac:dyDescent="0.25">
      <c r="B29" s="159" t="s">
        <v>77</v>
      </c>
      <c r="T29" s="181" t="s">
        <v>255</v>
      </c>
    </row>
    <row r="30" spans="1:20" ht="12" customHeight="1" x14ac:dyDescent="0.25">
      <c r="A30" s="159" t="s">
        <v>77</v>
      </c>
      <c r="B30" s="164" t="s">
        <v>78</v>
      </c>
      <c r="C30" s="164" t="s">
        <v>79</v>
      </c>
      <c r="D30" s="165">
        <v>30</v>
      </c>
      <c r="E30" s="166">
        <f t="shared" ref="E30:F43" si="31">D30</f>
        <v>30</v>
      </c>
      <c r="F30" s="166">
        <f t="shared" si="31"/>
        <v>30</v>
      </c>
      <c r="G30" s="167">
        <v>12</v>
      </c>
      <c r="H30" s="167">
        <f t="shared" ref="H30:I43" si="32">G30</f>
        <v>12</v>
      </c>
      <c r="I30" s="167">
        <f t="shared" si="32"/>
        <v>12</v>
      </c>
      <c r="J30" s="145"/>
      <c r="K30" s="168">
        <f t="shared" ref="K30:L30" si="33">J30</f>
        <v>0</v>
      </c>
      <c r="L30" s="168">
        <f t="shared" si="33"/>
        <v>0</v>
      </c>
      <c r="M30" s="168">
        <f t="shared" ref="M30:M43" si="34">J30*G30*D30</f>
        <v>0</v>
      </c>
      <c r="N30" s="168">
        <f t="shared" ref="N30:N43" si="35">K30*H30*E30</f>
        <v>0</v>
      </c>
      <c r="O30" s="168">
        <f t="shared" ref="O30:O43" si="36">L30*I30*F30</f>
        <v>0</v>
      </c>
      <c r="P30" s="169">
        <f t="shared" ref="P30:P43" si="37">SUM(M30:O30)</f>
        <v>0</v>
      </c>
      <c r="Q30" s="170" t="e">
        <f t="shared" ref="Q30:Q44" si="38">P30/$O$62</f>
        <v>#DIV/0!</v>
      </c>
      <c r="T30" s="171" t="str">
        <f>IF(J30&gt;'Precios Máximos Esc.Renovación'!J30,"Supera Precio Máximo", "En precio")</f>
        <v>En precio</v>
      </c>
    </row>
    <row r="31" spans="1:20" ht="12" customHeight="1" x14ac:dyDescent="0.25">
      <c r="A31" s="159"/>
      <c r="B31" s="164" t="s">
        <v>80</v>
      </c>
      <c r="C31" s="164" t="s">
        <v>81</v>
      </c>
      <c r="D31" s="165">
        <v>558</v>
      </c>
      <c r="E31" s="166">
        <f t="shared" si="31"/>
        <v>558</v>
      </c>
      <c r="F31" s="166">
        <f t="shared" si="31"/>
        <v>558</v>
      </c>
      <c r="G31" s="167">
        <v>1</v>
      </c>
      <c r="H31" s="167">
        <f t="shared" si="32"/>
        <v>1</v>
      </c>
      <c r="I31" s="167">
        <f t="shared" si="32"/>
        <v>1</v>
      </c>
      <c r="J31" s="145"/>
      <c r="K31" s="168">
        <f t="shared" ref="K31:L31" si="39">J31</f>
        <v>0</v>
      </c>
      <c r="L31" s="168">
        <f t="shared" si="39"/>
        <v>0</v>
      </c>
      <c r="M31" s="168">
        <f t="shared" si="34"/>
        <v>0</v>
      </c>
      <c r="N31" s="168">
        <f t="shared" si="35"/>
        <v>0</v>
      </c>
      <c r="O31" s="168">
        <f t="shared" si="36"/>
        <v>0</v>
      </c>
      <c r="P31" s="169">
        <f t="shared" si="37"/>
        <v>0</v>
      </c>
      <c r="Q31" s="170" t="e">
        <f t="shared" si="38"/>
        <v>#DIV/0!</v>
      </c>
      <c r="T31" s="171" t="str">
        <f>IF(J31&gt;'Precios Máximos Esc.Renovación'!J31,"Supera Precio Máximo", "En precio")</f>
        <v>En precio</v>
      </c>
    </row>
    <row r="32" spans="1:20" ht="12" customHeight="1" x14ac:dyDescent="0.25">
      <c r="A32" s="159"/>
      <c r="B32" s="164" t="s">
        <v>82</v>
      </c>
      <c r="C32" s="164" t="s">
        <v>83</v>
      </c>
      <c r="D32" s="165">
        <v>17</v>
      </c>
      <c r="E32" s="166">
        <f t="shared" si="31"/>
        <v>17</v>
      </c>
      <c r="F32" s="166">
        <f t="shared" si="31"/>
        <v>17</v>
      </c>
      <c r="G32" s="167">
        <v>1</v>
      </c>
      <c r="H32" s="167">
        <f t="shared" si="32"/>
        <v>1</v>
      </c>
      <c r="I32" s="167">
        <f t="shared" si="32"/>
        <v>1</v>
      </c>
      <c r="J32" s="145"/>
      <c r="K32" s="168">
        <f t="shared" ref="K32:L32" si="40">J32</f>
        <v>0</v>
      </c>
      <c r="L32" s="168">
        <f t="shared" si="40"/>
        <v>0</v>
      </c>
      <c r="M32" s="168">
        <f t="shared" si="34"/>
        <v>0</v>
      </c>
      <c r="N32" s="168">
        <f t="shared" si="35"/>
        <v>0</v>
      </c>
      <c r="O32" s="168">
        <f t="shared" si="36"/>
        <v>0</v>
      </c>
      <c r="P32" s="169">
        <f t="shared" si="37"/>
        <v>0</v>
      </c>
      <c r="Q32" s="170" t="e">
        <f t="shared" si="38"/>
        <v>#DIV/0!</v>
      </c>
      <c r="T32" s="171" t="str">
        <f>IF(J32&gt;'Precios Máximos Esc.Renovación'!J32,"Supera Precio Máximo", "En precio")</f>
        <v>En precio</v>
      </c>
    </row>
    <row r="33" spans="1:20" ht="12" customHeight="1" x14ac:dyDescent="0.25">
      <c r="A33" s="165"/>
      <c r="B33" s="164" t="s">
        <v>84</v>
      </c>
      <c r="C33" s="164" t="s">
        <v>85</v>
      </c>
      <c r="D33" s="165">
        <v>348</v>
      </c>
      <c r="E33" s="166">
        <f t="shared" si="31"/>
        <v>348</v>
      </c>
      <c r="F33" s="166">
        <f t="shared" si="31"/>
        <v>348</v>
      </c>
      <c r="G33" s="167">
        <v>1</v>
      </c>
      <c r="H33" s="167">
        <f t="shared" si="32"/>
        <v>1</v>
      </c>
      <c r="I33" s="167">
        <f t="shared" si="32"/>
        <v>1</v>
      </c>
      <c r="J33" s="145"/>
      <c r="K33" s="168">
        <f t="shared" ref="K33:L33" si="41">J33</f>
        <v>0</v>
      </c>
      <c r="L33" s="168">
        <f t="shared" si="41"/>
        <v>0</v>
      </c>
      <c r="M33" s="168">
        <f t="shared" si="34"/>
        <v>0</v>
      </c>
      <c r="N33" s="168">
        <f t="shared" si="35"/>
        <v>0</v>
      </c>
      <c r="O33" s="168">
        <f t="shared" si="36"/>
        <v>0</v>
      </c>
      <c r="P33" s="169">
        <f t="shared" si="37"/>
        <v>0</v>
      </c>
      <c r="Q33" s="170" t="e">
        <f t="shared" si="38"/>
        <v>#DIV/0!</v>
      </c>
      <c r="T33" s="171" t="str">
        <f>IF(J33&gt;'Precios Máximos Esc.Renovación'!J33,"Supera Precio Máximo", "En precio")</f>
        <v>En precio</v>
      </c>
    </row>
    <row r="34" spans="1:20" ht="12" customHeight="1" x14ac:dyDescent="0.25">
      <c r="A34" s="165"/>
      <c r="B34" s="164" t="s">
        <v>86</v>
      </c>
      <c r="C34" s="164" t="s">
        <v>87</v>
      </c>
      <c r="D34" s="165">
        <v>27</v>
      </c>
      <c r="E34" s="166">
        <f t="shared" si="31"/>
        <v>27</v>
      </c>
      <c r="F34" s="166">
        <f t="shared" si="31"/>
        <v>27</v>
      </c>
      <c r="G34" s="167">
        <v>1</v>
      </c>
      <c r="H34" s="167">
        <f t="shared" si="32"/>
        <v>1</v>
      </c>
      <c r="I34" s="167">
        <f t="shared" si="32"/>
        <v>1</v>
      </c>
      <c r="J34" s="145"/>
      <c r="K34" s="168">
        <f t="shared" ref="K34:L34" si="42">J34</f>
        <v>0</v>
      </c>
      <c r="L34" s="168">
        <f t="shared" si="42"/>
        <v>0</v>
      </c>
      <c r="M34" s="168">
        <f t="shared" si="34"/>
        <v>0</v>
      </c>
      <c r="N34" s="168">
        <f t="shared" si="35"/>
        <v>0</v>
      </c>
      <c r="O34" s="168">
        <f t="shared" si="36"/>
        <v>0</v>
      </c>
      <c r="P34" s="169">
        <f t="shared" si="37"/>
        <v>0</v>
      </c>
      <c r="Q34" s="170" t="e">
        <f t="shared" si="38"/>
        <v>#DIV/0!</v>
      </c>
      <c r="T34" s="171" t="str">
        <f>IF(J34&gt;'Precios Máximos Esc.Renovación'!J34,"Supera Precio Máximo", "En precio")</f>
        <v>En precio</v>
      </c>
    </row>
    <row r="35" spans="1:20" ht="12" customHeight="1" x14ac:dyDescent="0.25">
      <c r="A35" s="165"/>
      <c r="B35" s="164" t="s">
        <v>88</v>
      </c>
      <c r="C35" s="164" t="s">
        <v>89</v>
      </c>
      <c r="D35" s="165">
        <v>1</v>
      </c>
      <c r="E35" s="166">
        <f t="shared" si="31"/>
        <v>1</v>
      </c>
      <c r="F35" s="166">
        <f t="shared" si="31"/>
        <v>1</v>
      </c>
      <c r="G35" s="167">
        <v>1</v>
      </c>
      <c r="H35" s="167">
        <f t="shared" si="32"/>
        <v>1</v>
      </c>
      <c r="I35" s="167">
        <f t="shared" si="32"/>
        <v>1</v>
      </c>
      <c r="J35" s="145"/>
      <c r="K35" s="168">
        <f t="shared" ref="K35:L35" si="43">J35</f>
        <v>0</v>
      </c>
      <c r="L35" s="168">
        <f t="shared" si="43"/>
        <v>0</v>
      </c>
      <c r="M35" s="168">
        <f t="shared" si="34"/>
        <v>0</v>
      </c>
      <c r="N35" s="168">
        <f t="shared" si="35"/>
        <v>0</v>
      </c>
      <c r="O35" s="168">
        <f t="shared" si="36"/>
        <v>0</v>
      </c>
      <c r="P35" s="169">
        <f t="shared" si="37"/>
        <v>0</v>
      </c>
      <c r="Q35" s="170" t="e">
        <f t="shared" si="38"/>
        <v>#DIV/0!</v>
      </c>
      <c r="T35" s="171" t="str">
        <f>IF(J35&gt;'Precios Máximos Esc.Renovación'!J35,"Supera Precio Máximo", "En precio")</f>
        <v>En precio</v>
      </c>
    </row>
    <row r="36" spans="1:20" ht="12" customHeight="1" x14ac:dyDescent="0.25">
      <c r="A36" s="165"/>
      <c r="B36" s="164" t="s">
        <v>90</v>
      </c>
      <c r="C36" s="164" t="s">
        <v>91</v>
      </c>
      <c r="D36" s="165">
        <v>15</v>
      </c>
      <c r="E36" s="166">
        <f t="shared" si="31"/>
        <v>15</v>
      </c>
      <c r="F36" s="166">
        <f t="shared" si="31"/>
        <v>15</v>
      </c>
      <c r="G36" s="167">
        <v>1</v>
      </c>
      <c r="H36" s="167">
        <f t="shared" si="32"/>
        <v>1</v>
      </c>
      <c r="I36" s="167">
        <f t="shared" si="32"/>
        <v>1</v>
      </c>
      <c r="J36" s="145"/>
      <c r="K36" s="168">
        <f t="shared" ref="K36:L36" si="44">J36</f>
        <v>0</v>
      </c>
      <c r="L36" s="168">
        <f t="shared" si="44"/>
        <v>0</v>
      </c>
      <c r="M36" s="168">
        <f t="shared" si="34"/>
        <v>0</v>
      </c>
      <c r="N36" s="168">
        <f t="shared" si="35"/>
        <v>0</v>
      </c>
      <c r="O36" s="168">
        <f t="shared" si="36"/>
        <v>0</v>
      </c>
      <c r="P36" s="169">
        <f t="shared" si="37"/>
        <v>0</v>
      </c>
      <c r="Q36" s="170" t="e">
        <f t="shared" si="38"/>
        <v>#DIV/0!</v>
      </c>
      <c r="T36" s="171" t="str">
        <f>IF(J36&gt;'Precios Máximos Esc.Renovación'!J36,"Supera Precio Máximo", "En precio")</f>
        <v>En precio</v>
      </c>
    </row>
    <row r="37" spans="1:20" ht="12" customHeight="1" x14ac:dyDescent="0.25">
      <c r="A37" s="165"/>
      <c r="B37" s="164" t="s">
        <v>92</v>
      </c>
      <c r="C37" s="164" t="s">
        <v>93</v>
      </c>
      <c r="D37" s="165">
        <v>2</v>
      </c>
      <c r="E37" s="166">
        <f t="shared" si="31"/>
        <v>2</v>
      </c>
      <c r="F37" s="166">
        <f t="shared" si="31"/>
        <v>2</v>
      </c>
      <c r="G37" s="167">
        <v>1</v>
      </c>
      <c r="H37" s="167">
        <f t="shared" si="32"/>
        <v>1</v>
      </c>
      <c r="I37" s="167">
        <f t="shared" si="32"/>
        <v>1</v>
      </c>
      <c r="J37" s="145"/>
      <c r="K37" s="168">
        <f t="shared" ref="K37:L37" si="45">J37</f>
        <v>0</v>
      </c>
      <c r="L37" s="168">
        <f t="shared" si="45"/>
        <v>0</v>
      </c>
      <c r="M37" s="168">
        <f t="shared" si="34"/>
        <v>0</v>
      </c>
      <c r="N37" s="168">
        <f t="shared" si="35"/>
        <v>0</v>
      </c>
      <c r="O37" s="168">
        <f t="shared" si="36"/>
        <v>0</v>
      </c>
      <c r="P37" s="169">
        <f t="shared" si="37"/>
        <v>0</v>
      </c>
      <c r="Q37" s="170" t="e">
        <f t="shared" si="38"/>
        <v>#DIV/0!</v>
      </c>
      <c r="T37" s="171" t="str">
        <f>IF(J37&gt;'Precios Máximos Esc.Renovación'!J37,"Supera Precio Máximo", "En precio")</f>
        <v>En precio</v>
      </c>
    </row>
    <row r="38" spans="1:20" ht="12" customHeight="1" x14ac:dyDescent="0.25">
      <c r="A38" s="165"/>
      <c r="B38" s="164" t="s">
        <v>94</v>
      </c>
      <c r="C38" s="164" t="s">
        <v>95</v>
      </c>
      <c r="D38" s="165">
        <v>1</v>
      </c>
      <c r="E38" s="166">
        <f t="shared" si="31"/>
        <v>1</v>
      </c>
      <c r="F38" s="166">
        <f t="shared" si="31"/>
        <v>1</v>
      </c>
      <c r="G38" s="167">
        <v>1</v>
      </c>
      <c r="H38" s="167">
        <f t="shared" si="32"/>
        <v>1</v>
      </c>
      <c r="I38" s="167">
        <f t="shared" si="32"/>
        <v>1</v>
      </c>
      <c r="J38" s="145"/>
      <c r="K38" s="168">
        <f t="shared" ref="K38:L38" si="46">J38</f>
        <v>0</v>
      </c>
      <c r="L38" s="168">
        <f t="shared" si="46"/>
        <v>0</v>
      </c>
      <c r="M38" s="168">
        <f t="shared" si="34"/>
        <v>0</v>
      </c>
      <c r="N38" s="168">
        <f t="shared" si="35"/>
        <v>0</v>
      </c>
      <c r="O38" s="168">
        <f t="shared" si="36"/>
        <v>0</v>
      </c>
      <c r="P38" s="169">
        <f t="shared" si="37"/>
        <v>0</v>
      </c>
      <c r="Q38" s="170" t="e">
        <f t="shared" si="38"/>
        <v>#DIV/0!</v>
      </c>
      <c r="T38" s="171" t="str">
        <f>IF(J38&gt;'Precios Máximos Esc.Renovación'!J38,"Supera Precio Máximo", "En precio")</f>
        <v>En precio</v>
      </c>
    </row>
    <row r="39" spans="1:20" ht="12" customHeight="1" x14ac:dyDescent="0.25">
      <c r="A39" s="165"/>
      <c r="B39" s="164" t="s">
        <v>96</v>
      </c>
      <c r="C39" s="164" t="s">
        <v>97</v>
      </c>
      <c r="D39" s="165">
        <v>5</v>
      </c>
      <c r="E39" s="166">
        <f t="shared" si="31"/>
        <v>5</v>
      </c>
      <c r="F39" s="166">
        <f t="shared" si="31"/>
        <v>5</v>
      </c>
      <c r="G39" s="167">
        <v>1</v>
      </c>
      <c r="H39" s="167">
        <f t="shared" si="32"/>
        <v>1</v>
      </c>
      <c r="I39" s="167">
        <f t="shared" si="32"/>
        <v>1</v>
      </c>
      <c r="J39" s="145"/>
      <c r="K39" s="168">
        <f t="shared" ref="K39:L39" si="47">J39</f>
        <v>0</v>
      </c>
      <c r="L39" s="168">
        <f t="shared" si="47"/>
        <v>0</v>
      </c>
      <c r="M39" s="168">
        <f t="shared" si="34"/>
        <v>0</v>
      </c>
      <c r="N39" s="168">
        <f t="shared" si="35"/>
        <v>0</v>
      </c>
      <c r="O39" s="168">
        <f t="shared" si="36"/>
        <v>0</v>
      </c>
      <c r="P39" s="169">
        <f t="shared" si="37"/>
        <v>0</v>
      </c>
      <c r="Q39" s="170" t="e">
        <f t="shared" si="38"/>
        <v>#DIV/0!</v>
      </c>
      <c r="T39" s="171" t="str">
        <f>IF(J39&gt;'Precios Máximos Esc.Renovación'!J39,"Supera Precio Máximo", "En precio")</f>
        <v>En precio</v>
      </c>
    </row>
    <row r="40" spans="1:20" ht="12" customHeight="1" x14ac:dyDescent="0.25">
      <c r="A40" s="165"/>
      <c r="B40" s="164" t="s">
        <v>98</v>
      </c>
      <c r="C40" s="164" t="s">
        <v>99</v>
      </c>
      <c r="D40" s="165">
        <v>48</v>
      </c>
      <c r="E40" s="166">
        <f t="shared" si="31"/>
        <v>48</v>
      </c>
      <c r="F40" s="166">
        <f t="shared" si="31"/>
        <v>48</v>
      </c>
      <c r="G40" s="167">
        <v>1</v>
      </c>
      <c r="H40" s="167">
        <f t="shared" si="32"/>
        <v>1</v>
      </c>
      <c r="I40" s="167">
        <f t="shared" si="32"/>
        <v>1</v>
      </c>
      <c r="J40" s="145"/>
      <c r="K40" s="168">
        <f t="shared" ref="K40:L40" si="48">J40</f>
        <v>0</v>
      </c>
      <c r="L40" s="168">
        <f t="shared" si="48"/>
        <v>0</v>
      </c>
      <c r="M40" s="168">
        <f t="shared" si="34"/>
        <v>0</v>
      </c>
      <c r="N40" s="168">
        <f t="shared" si="35"/>
        <v>0</v>
      </c>
      <c r="O40" s="168">
        <f t="shared" si="36"/>
        <v>0</v>
      </c>
      <c r="P40" s="169">
        <f t="shared" si="37"/>
        <v>0</v>
      </c>
      <c r="Q40" s="170" t="e">
        <f t="shared" si="38"/>
        <v>#DIV/0!</v>
      </c>
      <c r="T40" s="171" t="str">
        <f>IF(J40&gt;'Precios Máximos Esc.Renovación'!J40,"Supera Precio Máximo", "En precio")</f>
        <v>En precio</v>
      </c>
    </row>
    <row r="41" spans="1:20" ht="12" customHeight="1" x14ac:dyDescent="0.25">
      <c r="A41" s="165"/>
      <c r="B41" s="164" t="s">
        <v>100</v>
      </c>
      <c r="C41" s="164" t="s">
        <v>101</v>
      </c>
      <c r="D41" s="165">
        <v>7</v>
      </c>
      <c r="E41" s="166">
        <f t="shared" si="31"/>
        <v>7</v>
      </c>
      <c r="F41" s="166">
        <f t="shared" si="31"/>
        <v>7</v>
      </c>
      <c r="G41" s="167">
        <v>1</v>
      </c>
      <c r="H41" s="167">
        <f t="shared" si="32"/>
        <v>1</v>
      </c>
      <c r="I41" s="167">
        <f t="shared" si="32"/>
        <v>1</v>
      </c>
      <c r="J41" s="145"/>
      <c r="K41" s="168">
        <f t="shared" ref="K41:L41" si="49">J41</f>
        <v>0</v>
      </c>
      <c r="L41" s="168">
        <f t="shared" si="49"/>
        <v>0</v>
      </c>
      <c r="M41" s="168">
        <f t="shared" si="34"/>
        <v>0</v>
      </c>
      <c r="N41" s="168">
        <f t="shared" si="35"/>
        <v>0</v>
      </c>
      <c r="O41" s="168">
        <f t="shared" si="36"/>
        <v>0</v>
      </c>
      <c r="P41" s="169">
        <f t="shared" si="37"/>
        <v>0</v>
      </c>
      <c r="Q41" s="170" t="e">
        <f t="shared" si="38"/>
        <v>#DIV/0!</v>
      </c>
      <c r="T41" s="171" t="str">
        <f>IF(J41&gt;'Precios Máximos Esc.Renovación'!J41,"Supera Precio Máximo", "En precio")</f>
        <v>En precio</v>
      </c>
    </row>
    <row r="42" spans="1:20" ht="12" customHeight="1" x14ac:dyDescent="0.25">
      <c r="A42" s="165"/>
      <c r="B42" s="153" t="s">
        <v>102</v>
      </c>
      <c r="C42" s="164" t="s">
        <v>103</v>
      </c>
      <c r="D42" s="165">
        <v>4</v>
      </c>
      <c r="E42" s="166">
        <f t="shared" si="31"/>
        <v>4</v>
      </c>
      <c r="F42" s="166">
        <f t="shared" si="31"/>
        <v>4</v>
      </c>
      <c r="G42" s="167">
        <v>1</v>
      </c>
      <c r="H42" s="167">
        <f t="shared" si="32"/>
        <v>1</v>
      </c>
      <c r="I42" s="167">
        <f t="shared" si="32"/>
        <v>1</v>
      </c>
      <c r="J42" s="145"/>
      <c r="K42" s="168">
        <f t="shared" ref="K42:L42" si="50">J42</f>
        <v>0</v>
      </c>
      <c r="L42" s="168">
        <f t="shared" si="50"/>
        <v>0</v>
      </c>
      <c r="M42" s="168">
        <f t="shared" si="34"/>
        <v>0</v>
      </c>
      <c r="N42" s="168">
        <f t="shared" si="35"/>
        <v>0</v>
      </c>
      <c r="O42" s="168">
        <f t="shared" si="36"/>
        <v>0</v>
      </c>
      <c r="P42" s="169">
        <f t="shared" si="37"/>
        <v>0</v>
      </c>
      <c r="Q42" s="170" t="e">
        <f t="shared" si="38"/>
        <v>#DIV/0!</v>
      </c>
      <c r="T42" s="171" t="str">
        <f>IF(J42&gt;'Precios Máximos Esc.Renovación'!J42,"Supera Precio Máximo", "En precio")</f>
        <v>En precio</v>
      </c>
    </row>
    <row r="43" spans="1:20" ht="12" customHeight="1" x14ac:dyDescent="0.25">
      <c r="A43" s="165"/>
      <c r="B43" s="164" t="s">
        <v>104</v>
      </c>
      <c r="C43" s="164" t="s">
        <v>105</v>
      </c>
      <c r="D43" s="165">
        <v>350</v>
      </c>
      <c r="E43" s="166">
        <f t="shared" si="31"/>
        <v>350</v>
      </c>
      <c r="F43" s="166">
        <f t="shared" si="31"/>
        <v>350</v>
      </c>
      <c r="G43" s="167">
        <v>1</v>
      </c>
      <c r="H43" s="167">
        <f t="shared" si="32"/>
        <v>1</v>
      </c>
      <c r="I43" s="167">
        <f t="shared" si="32"/>
        <v>1</v>
      </c>
      <c r="J43" s="145"/>
      <c r="K43" s="168">
        <f t="shared" ref="K43:L43" si="51">J43</f>
        <v>0</v>
      </c>
      <c r="L43" s="168">
        <f t="shared" si="51"/>
        <v>0</v>
      </c>
      <c r="M43" s="168">
        <f t="shared" si="34"/>
        <v>0</v>
      </c>
      <c r="N43" s="168">
        <f t="shared" si="35"/>
        <v>0</v>
      </c>
      <c r="O43" s="168">
        <f t="shared" si="36"/>
        <v>0</v>
      </c>
      <c r="P43" s="169">
        <f t="shared" si="37"/>
        <v>0</v>
      </c>
      <c r="Q43" s="170" t="e">
        <f t="shared" si="38"/>
        <v>#DIV/0!</v>
      </c>
      <c r="T43" s="171" t="str">
        <f>IF(J43&gt;'Precios Máximos Esc.Renovación'!J43,"Supera Precio Máximo", "En precio")</f>
        <v>En precio</v>
      </c>
    </row>
    <row r="44" spans="1:20" x14ac:dyDescent="0.25">
      <c r="J44" s="147"/>
      <c r="L44" s="182" t="s">
        <v>106</v>
      </c>
      <c r="M44" s="183">
        <f>SUM(M4:M43)</f>
        <v>0</v>
      </c>
      <c r="N44" s="183">
        <f>SUM(N4:N43)</f>
        <v>0</v>
      </c>
      <c r="O44" s="183">
        <f>SUM(O4:O43)</f>
        <v>0</v>
      </c>
      <c r="P44" s="183">
        <f>SUM(P4:P43)</f>
        <v>0</v>
      </c>
      <c r="Q44" s="184" t="e">
        <f t="shared" si="38"/>
        <v>#DIV/0!</v>
      </c>
      <c r="T44" s="183"/>
    </row>
    <row r="45" spans="1:20" ht="14.1" customHeight="1" x14ac:dyDescent="0.25">
      <c r="A45" s="158" t="s">
        <v>107</v>
      </c>
      <c r="B45" s="159" t="str">
        <f>A45</f>
        <v>SCE</v>
      </c>
      <c r="C45" s="185"/>
      <c r="D45" s="186"/>
      <c r="E45" s="186"/>
      <c r="F45" s="185"/>
      <c r="G45" s="148"/>
      <c r="H45" s="148"/>
      <c r="I45" s="148"/>
      <c r="J45" s="162"/>
      <c r="K45" s="162" t="s">
        <v>10</v>
      </c>
      <c r="L45" s="162" t="s">
        <v>11</v>
      </c>
      <c r="M45" s="162" t="s">
        <v>12</v>
      </c>
      <c r="N45" s="162" t="s">
        <v>13</v>
      </c>
      <c r="O45" s="162" t="s">
        <v>14</v>
      </c>
      <c r="P45" s="162" t="s">
        <v>15</v>
      </c>
      <c r="T45" s="181" t="s">
        <v>255</v>
      </c>
    </row>
    <row r="46" spans="1:20" ht="12" customHeight="1" x14ac:dyDescent="0.25">
      <c r="A46" s="159" t="s">
        <v>16</v>
      </c>
      <c r="B46" s="164" t="s">
        <v>108</v>
      </c>
      <c r="C46" s="164" t="s">
        <v>109</v>
      </c>
      <c r="D46" s="165">
        <v>134</v>
      </c>
      <c r="E46" s="187">
        <v>0</v>
      </c>
      <c r="F46" s="187">
        <f>E46</f>
        <v>0</v>
      </c>
      <c r="G46" s="167">
        <v>36</v>
      </c>
      <c r="H46" s="188">
        <v>0</v>
      </c>
      <c r="I46" s="188">
        <f>H46</f>
        <v>0</v>
      </c>
      <c r="J46" s="145"/>
      <c r="K46" s="189">
        <v>0</v>
      </c>
      <c r="L46" s="189">
        <v>0</v>
      </c>
      <c r="M46" s="168">
        <f>J46*G46*D46</f>
        <v>0</v>
      </c>
      <c r="N46" s="189">
        <f>K46*H46*E46</f>
        <v>0</v>
      </c>
      <c r="O46" s="189">
        <f>L46*I46*F46</f>
        <v>0</v>
      </c>
      <c r="P46" s="169">
        <f>SUM(M46:O46)</f>
        <v>0</v>
      </c>
      <c r="Q46" s="184"/>
      <c r="T46" s="171" t="str">
        <f>IF(J46&gt;'Precios Máximos Esc.Renovación'!J46,"Supera Precio Máximo", "En precio")</f>
        <v>En precio</v>
      </c>
    </row>
    <row r="47" spans="1:20" x14ac:dyDescent="0.25">
      <c r="A47" s="190"/>
      <c r="L47" s="182" t="s">
        <v>110</v>
      </c>
      <c r="M47" s="183">
        <f>SUM(M46)</f>
        <v>0</v>
      </c>
      <c r="N47" s="183">
        <f>SUM(N46)</f>
        <v>0</v>
      </c>
      <c r="O47" s="183">
        <f>SUM(O46)</f>
        <v>0</v>
      </c>
      <c r="P47" s="183">
        <f>SUM(P46)</f>
        <v>0</v>
      </c>
      <c r="Q47" s="184" t="e">
        <f>P47/$O$62</f>
        <v>#DIV/0!</v>
      </c>
      <c r="R47" s="176" t="s">
        <v>212</v>
      </c>
      <c r="S47" s="191">
        <f>M47-60000</f>
        <v>-60000</v>
      </c>
      <c r="T47" s="183"/>
    </row>
    <row r="48" spans="1:20" ht="14.1" customHeight="1" x14ac:dyDescent="0.25">
      <c r="A48" s="158" t="s">
        <v>111</v>
      </c>
      <c r="B48" s="159" t="str">
        <f>A48</f>
        <v>UNIFIED SUPPORT</v>
      </c>
      <c r="C48" s="185"/>
      <c r="D48" s="186"/>
      <c r="E48" s="186"/>
      <c r="F48" s="185"/>
      <c r="G48" s="148"/>
      <c r="H48" s="148"/>
      <c r="I48" s="148"/>
      <c r="J48" s="162"/>
      <c r="K48" s="162" t="s">
        <v>10</v>
      </c>
      <c r="L48" s="162" t="s">
        <v>11</v>
      </c>
      <c r="M48" s="162" t="s">
        <v>12</v>
      </c>
      <c r="N48" s="162" t="s">
        <v>13</v>
      </c>
      <c r="O48" s="162" t="s">
        <v>14</v>
      </c>
      <c r="P48" s="162" t="s">
        <v>15</v>
      </c>
      <c r="T48" s="181" t="s">
        <v>255</v>
      </c>
    </row>
    <row r="49" spans="1:20" ht="12" customHeight="1" x14ac:dyDescent="0.25">
      <c r="A49" s="159" t="s">
        <v>16</v>
      </c>
      <c r="B49" s="164" t="s">
        <v>112</v>
      </c>
      <c r="C49" s="164" t="s">
        <v>113</v>
      </c>
      <c r="D49" s="165">
        <v>1</v>
      </c>
      <c r="E49" s="165">
        <v>1</v>
      </c>
      <c r="F49" s="165">
        <v>1</v>
      </c>
      <c r="G49" s="167">
        <v>1</v>
      </c>
      <c r="H49" s="167">
        <v>1</v>
      </c>
      <c r="I49" s="167">
        <v>1</v>
      </c>
      <c r="J49" s="145"/>
      <c r="K49" s="192">
        <f>J49</f>
        <v>0</v>
      </c>
      <c r="L49" s="192">
        <f>K49</f>
        <v>0</v>
      </c>
      <c r="M49" s="192">
        <f t="shared" ref="M49:O50" si="52">J49*G49*D49</f>
        <v>0</v>
      </c>
      <c r="N49" s="192">
        <f t="shared" si="52"/>
        <v>0</v>
      </c>
      <c r="O49" s="192">
        <f t="shared" si="52"/>
        <v>0</v>
      </c>
      <c r="P49" s="169">
        <f>SUM(M49:O49)</f>
        <v>0</v>
      </c>
      <c r="R49" s="176" t="s">
        <v>32</v>
      </c>
      <c r="T49" s="171" t="str">
        <f>IF(J49&gt;'Precios Máximos Esc.Renovación'!J49,"Supera Precio Máximo", "En precio")</f>
        <v>En precio</v>
      </c>
    </row>
    <row r="50" spans="1:20" ht="12" customHeight="1" x14ac:dyDescent="0.25">
      <c r="A50" s="159"/>
      <c r="B50" s="164" t="s">
        <v>114</v>
      </c>
      <c r="C50" s="164" t="s">
        <v>115</v>
      </c>
      <c r="D50" s="165">
        <v>1</v>
      </c>
      <c r="E50" s="165">
        <v>1</v>
      </c>
      <c r="F50" s="165">
        <v>1</v>
      </c>
      <c r="G50" s="167">
        <v>1</v>
      </c>
      <c r="H50" s="167">
        <v>1</v>
      </c>
      <c r="I50" s="167">
        <v>1</v>
      </c>
      <c r="J50" s="145"/>
      <c r="K50" s="192">
        <f>J50</f>
        <v>0</v>
      </c>
      <c r="L50" s="192">
        <f>K50</f>
        <v>0</v>
      </c>
      <c r="M50" s="192">
        <f t="shared" si="52"/>
        <v>0</v>
      </c>
      <c r="N50" s="192">
        <f t="shared" si="52"/>
        <v>0</v>
      </c>
      <c r="O50" s="192">
        <f t="shared" si="52"/>
        <v>0</v>
      </c>
      <c r="P50" s="169">
        <f>SUM(M50:O50)</f>
        <v>0</v>
      </c>
      <c r="R50" s="176" t="s">
        <v>32</v>
      </c>
      <c r="T50" s="171" t="str">
        <f>IF(J50&gt;'Precios Máximos Esc.Renovación'!J50,"Supera Precio Máximo", "En precio")</f>
        <v>En precio</v>
      </c>
    </row>
    <row r="51" spans="1:20" ht="15.75" thickBot="1" x14ac:dyDescent="0.3">
      <c r="A51" s="190"/>
      <c r="L51" s="182" t="s">
        <v>116</v>
      </c>
      <c r="M51" s="183">
        <f>SUM(M49:M50)</f>
        <v>0</v>
      </c>
      <c r="N51" s="183">
        <f>SUM(N49:N50)</f>
        <v>0</v>
      </c>
      <c r="O51" s="183">
        <f>SUM(O49:O50)</f>
        <v>0</v>
      </c>
      <c r="P51" s="183">
        <f>SUM(P49:P50)</f>
        <v>0</v>
      </c>
      <c r="Q51" s="184" t="e">
        <f>P51/$O$62</f>
        <v>#DIV/0!</v>
      </c>
    </row>
    <row r="52" spans="1:20" ht="16.5" thickBot="1" x14ac:dyDescent="0.3">
      <c r="A52" s="190"/>
      <c r="M52" s="193" t="str">
        <f>M48</f>
        <v>PVP Total Año 1</v>
      </c>
      <c r="N52" s="194" t="str">
        <f>N48</f>
        <v>PVP Total Año 2</v>
      </c>
      <c r="O52" s="194" t="str">
        <f>O48</f>
        <v>PVP Total Año 3</v>
      </c>
      <c r="P52" s="195" t="str">
        <f>P48</f>
        <v>PVP TOTAL 3 Años</v>
      </c>
    </row>
    <row r="53" spans="1:20" ht="16.5" thickBot="1" x14ac:dyDescent="0.3">
      <c r="A53" s="190"/>
      <c r="K53" s="196"/>
      <c r="L53" s="197" t="s">
        <v>230</v>
      </c>
      <c r="M53" s="198">
        <f>M47+M44+M51</f>
        <v>0</v>
      </c>
      <c r="N53" s="198">
        <f>N47+N44+N51</f>
        <v>0</v>
      </c>
      <c r="O53" s="198">
        <f>O47+O44+O51</f>
        <v>0</v>
      </c>
      <c r="P53" s="199">
        <f>P51+P47+P44</f>
        <v>0</v>
      </c>
    </row>
    <row r="54" spans="1:20" ht="16.5" thickBot="1" x14ac:dyDescent="0.3">
      <c r="A54" s="190"/>
      <c r="K54" s="196"/>
      <c r="L54" s="197" t="s">
        <v>226</v>
      </c>
      <c r="M54" s="198">
        <f>'Escenario de Crecimiento'!N43</f>
        <v>0</v>
      </c>
      <c r="N54" s="198">
        <f>'Escenario de Crecimiento'!O43</f>
        <v>0</v>
      </c>
      <c r="O54" s="198">
        <f>'Escenario de Crecimiento'!P43</f>
        <v>0</v>
      </c>
      <c r="P54" s="199">
        <f>SUM(M54:O54)</f>
        <v>0</v>
      </c>
    </row>
    <row r="55" spans="1:20" ht="16.5" thickBot="1" x14ac:dyDescent="0.3">
      <c r="A55" s="190"/>
      <c r="K55" s="196"/>
      <c r="L55" s="197" t="s">
        <v>246</v>
      </c>
      <c r="M55" s="198">
        <f>M53+M54</f>
        <v>0</v>
      </c>
      <c r="N55" s="198">
        <f>N53+N54</f>
        <v>0</v>
      </c>
      <c r="O55" s="198">
        <f>O53+O54</f>
        <v>0</v>
      </c>
      <c r="P55" s="199">
        <f>O55+N55+M55</f>
        <v>0</v>
      </c>
    </row>
    <row r="56" spans="1:20" ht="15.75" x14ac:dyDescent="0.25">
      <c r="A56" s="190"/>
      <c r="K56" s="200"/>
      <c r="L56" s="201"/>
      <c r="M56" s="202"/>
      <c r="N56" s="203"/>
      <c r="O56" s="204" t="s">
        <v>245</v>
      </c>
      <c r="P56" s="205">
        <f>P55</f>
        <v>0</v>
      </c>
    </row>
    <row r="57" spans="1:20" ht="15.75" x14ac:dyDescent="0.25">
      <c r="A57" s="190"/>
      <c r="K57" s="200"/>
      <c r="L57" s="201"/>
      <c r="M57" s="202"/>
      <c r="N57" s="206"/>
      <c r="O57" s="202" t="s">
        <v>241</v>
      </c>
      <c r="P57" s="207">
        <f>P56*0.21</f>
        <v>0</v>
      </c>
    </row>
    <row r="58" spans="1:20" ht="16.5" thickBot="1" x14ac:dyDescent="0.3">
      <c r="A58" s="190"/>
      <c r="K58" s="200"/>
      <c r="L58" s="201"/>
      <c r="M58" s="202"/>
      <c r="N58" s="208"/>
      <c r="O58" s="209" t="s">
        <v>247</v>
      </c>
      <c r="P58" s="210">
        <f>P57+P56</f>
        <v>0</v>
      </c>
    </row>
    <row r="59" spans="1:20" ht="15.75" x14ac:dyDescent="0.25">
      <c r="A59" s="190"/>
      <c r="K59" s="200"/>
      <c r="L59" s="201"/>
      <c r="M59" s="202"/>
      <c r="N59" s="202"/>
      <c r="O59" s="202"/>
      <c r="P59" s="202"/>
    </row>
    <row r="60" spans="1:20" hidden="1" x14ac:dyDescent="0.25">
      <c r="M60" s="211" t="e">
        <f>M62/O62</f>
        <v>#DIV/0!</v>
      </c>
      <c r="N60" s="211" t="e">
        <f>N62/O62</f>
        <v>#DIV/0!</v>
      </c>
      <c r="O60" s="211" t="e">
        <f>N60+M60</f>
        <v>#DIV/0!</v>
      </c>
      <c r="P60" s="212"/>
    </row>
    <row r="61" spans="1:20" ht="15.75" hidden="1" thickBot="1" x14ac:dyDescent="0.3">
      <c r="I61" s="196"/>
      <c r="J61" s="213"/>
      <c r="K61" s="214" t="s">
        <v>117</v>
      </c>
      <c r="L61" s="215"/>
      <c r="M61" s="216" t="s">
        <v>118</v>
      </c>
      <c r="N61" s="216" t="s">
        <v>119</v>
      </c>
      <c r="O61" s="217" t="s">
        <v>120</v>
      </c>
      <c r="P61" s="212"/>
      <c r="Q61" s="218"/>
    </row>
    <row r="62" spans="1:20" ht="15.75" hidden="1" thickBot="1" x14ac:dyDescent="0.3">
      <c r="I62" s="219"/>
      <c r="J62" s="220"/>
      <c r="K62" s="220"/>
      <c r="L62" s="221" t="s">
        <v>222</v>
      </c>
      <c r="M62" s="222">
        <f>P53</f>
        <v>0</v>
      </c>
      <c r="N62" s="222">
        <f>'Escenario de Crecimiento'!Q43</f>
        <v>0</v>
      </c>
      <c r="O62" s="223">
        <f>N62+M62</f>
        <v>0</v>
      </c>
      <c r="P62" s="212"/>
      <c r="Q62" s="218"/>
    </row>
    <row r="63" spans="1:20" hidden="1" x14ac:dyDescent="0.25">
      <c r="I63" s="200"/>
      <c r="J63" s="200"/>
      <c r="K63" s="200"/>
      <c r="L63" s="224"/>
      <c r="M63" s="225"/>
      <c r="N63" s="226" t="s">
        <v>241</v>
      </c>
      <c r="O63" s="227">
        <f>O62*0.21</f>
        <v>0</v>
      </c>
      <c r="P63" s="212"/>
      <c r="Q63" s="218"/>
    </row>
    <row r="64" spans="1:20" ht="15.75" hidden="1" thickBot="1" x14ac:dyDescent="0.3">
      <c r="I64" s="200"/>
      <c r="J64" s="200"/>
      <c r="K64" s="200"/>
      <c r="L64" s="224"/>
      <c r="M64" s="225"/>
      <c r="N64" s="228" t="s">
        <v>242</v>
      </c>
      <c r="O64" s="223">
        <f>O63+O62</f>
        <v>0</v>
      </c>
      <c r="P64" s="212"/>
      <c r="Q64" s="218"/>
    </row>
    <row r="65" spans="9:17" hidden="1" x14ac:dyDescent="0.25">
      <c r="I65" s="200"/>
      <c r="J65" s="200"/>
      <c r="K65" s="200"/>
      <c r="L65" s="224"/>
      <c r="P65" s="212"/>
      <c r="Q65" s="218"/>
    </row>
    <row r="66" spans="9:17" hidden="1" x14ac:dyDescent="0.25">
      <c r="I66" s="229"/>
      <c r="J66" s="230"/>
      <c r="K66" s="230"/>
      <c r="L66" s="231" t="s">
        <v>221</v>
      </c>
      <c r="M66" s="232">
        <v>3965963.1799999997</v>
      </c>
      <c r="N66" s="232">
        <v>2848681.5599999996</v>
      </c>
      <c r="O66" s="233">
        <f>N66+M66</f>
        <v>6814644.7399999993</v>
      </c>
      <c r="P66" s="200"/>
    </row>
    <row r="67" spans="9:17" hidden="1" x14ac:dyDescent="0.25">
      <c r="I67" s="234"/>
      <c r="J67" s="200"/>
      <c r="K67" s="200"/>
      <c r="L67" s="224" t="s">
        <v>231</v>
      </c>
      <c r="M67" s="235">
        <v>3662509.8899999992</v>
      </c>
      <c r="N67" s="235">
        <v>2508053.0099999998</v>
      </c>
      <c r="O67" s="236">
        <f>N67+M67</f>
        <v>6170562.8999999985</v>
      </c>
      <c r="P67" s="200"/>
    </row>
    <row r="68" spans="9:17" hidden="1" x14ac:dyDescent="0.25">
      <c r="I68" s="237"/>
      <c r="J68" s="238"/>
      <c r="K68" s="238"/>
      <c r="L68" s="239" t="str">
        <f>L62&amp;" / licitación267-2020"</f>
        <v>ESCENARIO DEFINITIVO / licitación267-2020</v>
      </c>
      <c r="M68" s="240">
        <f>M62/M66</f>
        <v>0</v>
      </c>
      <c r="N68" s="240">
        <f>N62/N66</f>
        <v>0</v>
      </c>
      <c r="O68" s="241">
        <f>O62/O66</f>
        <v>0</v>
      </c>
      <c r="P68" s="242">
        <f>1-N68</f>
        <v>1</v>
      </c>
    </row>
    <row r="69" spans="9:17" ht="15.75" hidden="1" thickBot="1" x14ac:dyDescent="0.3">
      <c r="I69" s="219"/>
      <c r="J69" s="220"/>
      <c r="K69" s="220"/>
      <c r="L69" s="243" t="str">
        <f>L62 &amp;" / adjudicación 267-2020"</f>
        <v>ESCENARIO DEFINITIVO / adjudicación 267-2020</v>
      </c>
      <c r="M69" s="244">
        <f>M62/M67</f>
        <v>0</v>
      </c>
      <c r="N69" s="244">
        <f>N62/N67</f>
        <v>0</v>
      </c>
      <c r="O69" s="245">
        <f>O62/O67</f>
        <v>0</v>
      </c>
      <c r="P69" s="200"/>
    </row>
    <row r="70" spans="9:17" hidden="1" x14ac:dyDescent="0.25"/>
    <row r="71" spans="9:17" ht="15.75" hidden="1" thickBot="1" x14ac:dyDescent="0.3">
      <c r="L71" s="309" t="s">
        <v>225</v>
      </c>
      <c r="M71" s="310"/>
      <c r="N71" s="309" t="s">
        <v>240</v>
      </c>
      <c r="O71" s="311"/>
      <c r="P71" s="310"/>
    </row>
    <row r="72" spans="9:17" hidden="1" x14ac:dyDescent="0.25">
      <c r="L72" s="246" t="s">
        <v>227</v>
      </c>
      <c r="M72" s="247" t="e">
        <f>Q51+Q47+Q44</f>
        <v>#DIV/0!</v>
      </c>
      <c r="N72" s="246" t="s">
        <v>223</v>
      </c>
      <c r="O72" s="248">
        <f>SUM(P12,P15,P20,P25:P28)+S47+P51</f>
        <v>-60000</v>
      </c>
      <c r="P72" s="249" t="e">
        <f>O72/$O$62</f>
        <v>#DIV/0!</v>
      </c>
    </row>
    <row r="73" spans="9:17" hidden="1" x14ac:dyDescent="0.25">
      <c r="L73" s="250" t="s">
        <v>228</v>
      </c>
      <c r="M73" s="242" t="e">
        <f>'Escenario de Crecimiento'!R34+'Escenario de Crecimiento'!R42</f>
        <v>#DIV/0!</v>
      </c>
      <c r="N73" s="250" t="s">
        <v>224</v>
      </c>
      <c r="O73" s="235">
        <f>SUM('Escenario de Crecimiento'!T24,'Escenario de Crecimiento'!Q25:Q33)</f>
        <v>-132000</v>
      </c>
      <c r="P73" s="251" t="e">
        <f>O73/$O$62</f>
        <v>#DIV/0!</v>
      </c>
    </row>
    <row r="74" spans="9:17" ht="15.75" hidden="1" thickBot="1" x14ac:dyDescent="0.3">
      <c r="L74" s="252" t="s">
        <v>229</v>
      </c>
      <c r="M74" s="253" t="e">
        <f>SUM(M72:M73)</f>
        <v>#DIV/0!</v>
      </c>
      <c r="N74" s="252" t="s">
        <v>120</v>
      </c>
      <c r="O74" s="254">
        <f>SUM(O72:O73)</f>
        <v>-192000</v>
      </c>
      <c r="P74" s="245" t="e">
        <f>O74/$O$62</f>
        <v>#DIV/0!</v>
      </c>
    </row>
    <row r="75" spans="9:17" hidden="1" x14ac:dyDescent="0.25"/>
    <row r="76" spans="9:17" hidden="1" x14ac:dyDescent="0.25"/>
    <row r="77" spans="9:17" ht="15.75" hidden="1" thickBot="1" x14ac:dyDescent="0.3">
      <c r="K77" s="255" t="str">
        <f>M3</f>
        <v>PVP Total Año 1</v>
      </c>
      <c r="L77" s="255" t="str">
        <f>N3</f>
        <v>PVP Total Año 2</v>
      </c>
      <c r="M77" s="255" t="str">
        <f>O3</f>
        <v>PVP Total Año 3</v>
      </c>
    </row>
    <row r="78" spans="9:17" hidden="1" x14ac:dyDescent="0.25">
      <c r="I78" s="312" t="s">
        <v>232</v>
      </c>
      <c r="J78" s="256" t="s">
        <v>233</v>
      </c>
      <c r="K78" s="257">
        <f>M53-SUM(M30:M43)</f>
        <v>0</v>
      </c>
      <c r="L78" s="257">
        <f t="shared" ref="L78:M78" si="53">N53-SUM(N30:N43)</f>
        <v>0</v>
      </c>
      <c r="M78" s="257">
        <f t="shared" si="53"/>
        <v>0</v>
      </c>
      <c r="N78" s="258" t="s">
        <v>234</v>
      </c>
    </row>
    <row r="79" spans="9:17" ht="15.75" hidden="1" thickBot="1" x14ac:dyDescent="0.3">
      <c r="I79" s="313"/>
      <c r="J79" s="259" t="s">
        <v>235</v>
      </c>
      <c r="K79" s="260">
        <f>SUM(M30:M43)</f>
        <v>0</v>
      </c>
      <c r="L79" s="260">
        <f t="shared" ref="L79:M79" si="54">SUM(N30:N43)</f>
        <v>0</v>
      </c>
      <c r="M79" s="260">
        <f t="shared" si="54"/>
        <v>0</v>
      </c>
      <c r="N79" s="261" t="s">
        <v>239</v>
      </c>
    </row>
    <row r="80" spans="9:17" hidden="1" x14ac:dyDescent="0.25">
      <c r="I80" s="312" t="s">
        <v>236</v>
      </c>
      <c r="J80" s="262" t="s">
        <v>233</v>
      </c>
      <c r="K80" s="257">
        <f>'Escenario de Crecimiento'!N43-'Escenario de Crecimiento'!N42</f>
        <v>0</v>
      </c>
      <c r="L80" s="257">
        <f>'Escenario de Crecimiento'!O43-'Escenario de Crecimiento'!O42</f>
        <v>0</v>
      </c>
      <c r="M80" s="257">
        <f>'Escenario de Crecimiento'!P43-'Escenario de Crecimiento'!P42</f>
        <v>0</v>
      </c>
      <c r="N80" s="191"/>
    </row>
    <row r="81" spans="9:14" ht="15.75" hidden="1" thickBot="1" x14ac:dyDescent="0.3">
      <c r="I81" s="313"/>
      <c r="J81" s="263" t="s">
        <v>235</v>
      </c>
      <c r="K81" s="260">
        <f>'Escenario de Crecimiento'!N42</f>
        <v>0</v>
      </c>
      <c r="L81" s="260">
        <f>'Escenario de Crecimiento'!O42</f>
        <v>0</v>
      </c>
      <c r="M81" s="260">
        <f>'Escenario de Crecimiento'!P42</f>
        <v>0</v>
      </c>
      <c r="N81" s="264" t="s">
        <v>237</v>
      </c>
    </row>
    <row r="82" spans="9:14" hidden="1" x14ac:dyDescent="0.25">
      <c r="I82" s="314" t="s">
        <v>238</v>
      </c>
      <c r="J82" s="265" t="s">
        <v>233</v>
      </c>
      <c r="K82" s="266">
        <f>K78+K80</f>
        <v>0</v>
      </c>
      <c r="L82" s="266">
        <f>L78+L80</f>
        <v>0</v>
      </c>
      <c r="M82" s="267">
        <f>M78+M80</f>
        <v>0</v>
      </c>
      <c r="N82" s="268">
        <f>M82+L82+K82</f>
        <v>0</v>
      </c>
    </row>
    <row r="83" spans="9:14" ht="15.75" hidden="1" thickBot="1" x14ac:dyDescent="0.3">
      <c r="I83" s="315"/>
      <c r="J83" s="269" t="s">
        <v>235</v>
      </c>
      <c r="K83" s="270">
        <f>K81+K79</f>
        <v>0</v>
      </c>
      <c r="L83" s="270">
        <f>L81+L79</f>
        <v>0</v>
      </c>
      <c r="M83" s="271">
        <f>M81+M79</f>
        <v>0</v>
      </c>
      <c r="N83" s="272">
        <f>M83+L83+K83</f>
        <v>0</v>
      </c>
    </row>
    <row r="84" spans="9:14" hidden="1" x14ac:dyDescent="0.25">
      <c r="K84" s="191">
        <f>K82+K83</f>
        <v>0</v>
      </c>
      <c r="L84" s="191">
        <f>L82+L83</f>
        <v>0</v>
      </c>
      <c r="M84" s="191">
        <f>M82+M83</f>
        <v>0</v>
      </c>
      <c r="N84" s="191">
        <f>M84+L84+K84</f>
        <v>0</v>
      </c>
    </row>
    <row r="85" spans="9:14" hidden="1" x14ac:dyDescent="0.25">
      <c r="N85" s="273">
        <f>SUM(N82:N83)</f>
        <v>0</v>
      </c>
    </row>
    <row r="86" spans="9:14" hidden="1" x14ac:dyDescent="0.25"/>
    <row r="87" spans="9:14" hidden="1" x14ac:dyDescent="0.25"/>
    <row r="88" spans="9:14" ht="15.75" hidden="1" thickBot="1" x14ac:dyDescent="0.3">
      <c r="I88" s="274" t="s">
        <v>244</v>
      </c>
      <c r="J88" s="153" t="s">
        <v>233</v>
      </c>
      <c r="K88" s="153" t="s">
        <v>235</v>
      </c>
      <c r="L88" s="153" t="s">
        <v>120</v>
      </c>
    </row>
    <row r="89" spans="9:14" hidden="1" x14ac:dyDescent="0.25">
      <c r="J89" s="275">
        <f>K82</f>
        <v>0</v>
      </c>
      <c r="K89" s="275">
        <f>K83</f>
        <v>0</v>
      </c>
      <c r="L89" s="276">
        <f>K89+J89</f>
        <v>0</v>
      </c>
    </row>
    <row r="90" spans="9:14" hidden="1" x14ac:dyDescent="0.25">
      <c r="J90" s="275">
        <f>L82</f>
        <v>0</v>
      </c>
      <c r="K90" s="275">
        <f>L83</f>
        <v>0</v>
      </c>
      <c r="L90" s="276">
        <f t="shared" ref="L90:L91" si="55">K90+J90</f>
        <v>0</v>
      </c>
    </row>
    <row r="91" spans="9:14" hidden="1" x14ac:dyDescent="0.25">
      <c r="J91" s="275">
        <f>M82</f>
        <v>0</v>
      </c>
      <c r="K91" s="275">
        <f>M83</f>
        <v>0</v>
      </c>
      <c r="L91" s="276">
        <f t="shared" si="55"/>
        <v>0</v>
      </c>
    </row>
    <row r="92" spans="9:14" hidden="1" x14ac:dyDescent="0.25">
      <c r="I92" s="153" t="s">
        <v>243</v>
      </c>
      <c r="J92" s="276">
        <f>SUM(J89:J91)</f>
        <v>0</v>
      </c>
      <c r="K92" s="276">
        <f>SUM(K89:K91)</f>
        <v>0</v>
      </c>
      <c r="L92" s="276">
        <f>SUM(L89:L91)</f>
        <v>0</v>
      </c>
    </row>
    <row r="93" spans="9:14" hidden="1" x14ac:dyDescent="0.25">
      <c r="L93" s="277">
        <f>L92-K92-J92</f>
        <v>0</v>
      </c>
    </row>
    <row r="94" spans="9:14" hidden="1" x14ac:dyDescent="0.25"/>
  </sheetData>
  <sheetProtection algorithmName="SHA-512" hashValue="T2y4Nt4xsjlmGOnADAakOxgK6z3bstD/Dzu9NhbhJzD1flMRZAKQvGxS/hIqPttqajnPrNE9GiZCU8FNA79wfA==" saltValue="uLXviWovpmhCQN47WT1cLw==" spinCount="100000" sheet="1" objects="1" scenarios="1" selectLockedCells="1"/>
  <mergeCells count="5">
    <mergeCell ref="L71:M71"/>
    <mergeCell ref="N71:P71"/>
    <mergeCell ref="I78:I79"/>
    <mergeCell ref="I80:I81"/>
    <mergeCell ref="I82:I83"/>
  </mergeCells>
  <phoneticPr fontId="1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F691-48CA-4740-AB93-F65179B5CCCD}">
  <sheetPr>
    <tabColor rgb="FF00B050"/>
  </sheetPr>
  <dimension ref="A1:U45"/>
  <sheetViews>
    <sheetView topLeftCell="B1" zoomScaleNormal="100" workbookViewId="0">
      <selection activeCell="K4" sqref="K4"/>
    </sheetView>
  </sheetViews>
  <sheetFormatPr baseColWidth="10" defaultColWidth="8.7109375" defaultRowHeight="15" x14ac:dyDescent="0.25"/>
  <cols>
    <col min="1" max="1" width="26.42578125" style="153" hidden="1" customWidth="1"/>
    <col min="2" max="2" width="43.5703125" style="153" bestFit="1" customWidth="1"/>
    <col min="3" max="3" width="9.5703125" style="153" customWidth="1"/>
    <col min="4" max="6" width="8.7109375" style="153"/>
    <col min="7" max="7" width="5.42578125" style="153" customWidth="1"/>
    <col min="8" max="10" width="8.7109375" style="153"/>
    <col min="11" max="11" width="11.42578125" style="153" bestFit="1" customWidth="1"/>
    <col min="12" max="12" width="12.7109375" style="153" bestFit="1" customWidth="1"/>
    <col min="13" max="13" width="11.42578125" style="153" bestFit="1" customWidth="1"/>
    <col min="14" max="14" width="13.28515625" style="153" bestFit="1" customWidth="1"/>
    <col min="15" max="15" width="12.42578125" style="153" bestFit="1" customWidth="1"/>
    <col min="16" max="16" width="14.140625" style="153" bestFit="1" customWidth="1"/>
    <col min="17" max="17" width="14.85546875" style="153" bestFit="1" customWidth="1"/>
    <col min="18" max="19" width="0" style="153" hidden="1" customWidth="1"/>
    <col min="20" max="20" width="11.5703125" style="153" hidden="1" customWidth="1"/>
    <col min="21" max="21" width="20.85546875" style="153" customWidth="1"/>
    <col min="22" max="16384" width="8.7109375" style="153"/>
  </cols>
  <sheetData>
    <row r="1" spans="1:21" x14ac:dyDescent="0.25">
      <c r="K1" s="151" t="s">
        <v>261</v>
      </c>
      <c r="L1" s="152"/>
    </row>
    <row r="2" spans="1:21" ht="18.75" x14ac:dyDescent="0.25">
      <c r="A2" s="154" t="s">
        <v>248</v>
      </c>
      <c r="B2" s="154" t="s">
        <v>248</v>
      </c>
      <c r="C2" s="278"/>
      <c r="D2" s="278"/>
      <c r="E2" s="278"/>
      <c r="F2" s="278"/>
      <c r="K2" s="151" t="s">
        <v>262</v>
      </c>
      <c r="L2" s="152"/>
      <c r="M2" s="152"/>
      <c r="N2" s="152"/>
      <c r="O2" s="152"/>
      <c r="P2" s="152"/>
    </row>
    <row r="3" spans="1:21" ht="39" x14ac:dyDescent="0.25">
      <c r="A3" s="160" t="s">
        <v>0</v>
      </c>
      <c r="B3" s="160" t="s">
        <v>1</v>
      </c>
      <c r="C3" s="160" t="s">
        <v>2</v>
      </c>
      <c r="D3" s="160" t="s">
        <v>121</v>
      </c>
      <c r="E3" s="160" t="s">
        <v>122</v>
      </c>
      <c r="F3" s="160" t="s">
        <v>123</v>
      </c>
      <c r="G3" s="160" t="s">
        <v>3</v>
      </c>
      <c r="H3" s="161" t="s">
        <v>4</v>
      </c>
      <c r="I3" s="161" t="s">
        <v>5</v>
      </c>
      <c r="J3" s="161" t="s">
        <v>6</v>
      </c>
      <c r="K3" s="279" t="s">
        <v>124</v>
      </c>
      <c r="L3" s="279" t="s">
        <v>125</v>
      </c>
      <c r="M3" s="279" t="s">
        <v>126</v>
      </c>
      <c r="N3" s="280" t="s">
        <v>12</v>
      </c>
      <c r="O3" s="280" t="s">
        <v>13</v>
      </c>
      <c r="P3" s="280" t="s">
        <v>14</v>
      </c>
      <c r="Q3" s="280" t="s">
        <v>15</v>
      </c>
      <c r="U3" s="181" t="s">
        <v>255</v>
      </c>
    </row>
    <row r="4" spans="1:21" ht="12" customHeight="1" x14ac:dyDescent="0.25">
      <c r="A4" s="172" t="s">
        <v>127</v>
      </c>
      <c r="B4" s="164" t="s">
        <v>21</v>
      </c>
      <c r="C4" s="164" t="s">
        <v>22</v>
      </c>
      <c r="D4" s="179">
        <f>50+17</f>
        <v>67</v>
      </c>
      <c r="E4" s="180">
        <f>100+17</f>
        <v>117</v>
      </c>
      <c r="F4" s="180">
        <f>150+17</f>
        <v>167</v>
      </c>
      <c r="G4" s="281" t="s">
        <v>7</v>
      </c>
      <c r="H4" s="167">
        <v>12</v>
      </c>
      <c r="I4" s="167">
        <f>H4</f>
        <v>12</v>
      </c>
      <c r="J4" s="167">
        <f>I4</f>
        <v>12</v>
      </c>
      <c r="K4" s="145"/>
      <c r="L4" s="145"/>
      <c r="M4" s="145"/>
      <c r="N4" s="168">
        <f t="shared" ref="N4:P5" si="0">K4*H4*D4</f>
        <v>0</v>
      </c>
      <c r="O4" s="168">
        <f t="shared" si="0"/>
        <v>0</v>
      </c>
      <c r="P4" s="168">
        <f t="shared" si="0"/>
        <v>0</v>
      </c>
      <c r="Q4" s="169">
        <f>SUM(N4:P4)</f>
        <v>0</v>
      </c>
      <c r="R4" s="170" t="e">
        <f>Q4/'Escenario de Renovación'!$O$62</f>
        <v>#DIV/0!</v>
      </c>
      <c r="U4" s="171" t="str">
        <f>IF(OR(K4&gt;'Precios Máximos Esc.Crecimiento'!L3, L4&gt;'Precios Máximos Esc.Crecimiento'!M3, M4&gt;'Precios Máximos Esc.Crecimiento'!N3), "Supera Precio Máximo", "En precio")</f>
        <v>En precio</v>
      </c>
    </row>
    <row r="5" spans="1:21" ht="12" customHeight="1" x14ac:dyDescent="0.25">
      <c r="A5" s="172" t="s">
        <v>128</v>
      </c>
      <c r="B5" s="178" t="s">
        <v>17</v>
      </c>
      <c r="C5" s="164" t="s">
        <v>18</v>
      </c>
      <c r="D5" s="179">
        <v>10</v>
      </c>
      <c r="E5" s="180">
        <v>10</v>
      </c>
      <c r="F5" s="180">
        <v>10</v>
      </c>
      <c r="G5" s="281" t="s">
        <v>7</v>
      </c>
      <c r="H5" s="167">
        <v>12</v>
      </c>
      <c r="I5" s="167">
        <f>H5</f>
        <v>12</v>
      </c>
      <c r="J5" s="167">
        <f>I5</f>
        <v>12</v>
      </c>
      <c r="K5" s="145"/>
      <c r="L5" s="145"/>
      <c r="M5" s="145"/>
      <c r="N5" s="168">
        <f t="shared" si="0"/>
        <v>0</v>
      </c>
      <c r="O5" s="168">
        <f t="shared" si="0"/>
        <v>0</v>
      </c>
      <c r="P5" s="168">
        <f t="shared" si="0"/>
        <v>0</v>
      </c>
      <c r="Q5" s="169">
        <f>SUM(N5:P5)</f>
        <v>0</v>
      </c>
      <c r="R5" s="170" t="e">
        <f>Q5/'Escenario de Renovación'!$O$62</f>
        <v>#DIV/0!</v>
      </c>
      <c r="U5" s="171" t="str">
        <f>IF(OR(K5&gt;'Precios Máximos Esc.Crecimiento'!L4, L5&gt;'Precios Máximos Esc.Crecimiento'!M4, M5&gt;'Precios Máximos Esc.Crecimiento'!N4), "Supera Precio Máximo", "En precio")</f>
        <v>En precio</v>
      </c>
    </row>
    <row r="6" spans="1:21" ht="12" customHeight="1" x14ac:dyDescent="0.25">
      <c r="A6" s="159" t="s">
        <v>25</v>
      </c>
      <c r="B6" s="282" t="s">
        <v>25</v>
      </c>
      <c r="C6" s="164"/>
      <c r="D6" s="179"/>
      <c r="E6" s="180"/>
      <c r="F6" s="180"/>
      <c r="G6" s="281"/>
      <c r="H6" s="167"/>
      <c r="I6" s="167"/>
      <c r="J6" s="167"/>
      <c r="K6" s="145"/>
      <c r="L6" s="145"/>
      <c r="M6" s="145"/>
      <c r="N6" s="168"/>
      <c r="O6" s="168"/>
      <c r="P6" s="168"/>
      <c r="Q6" s="169"/>
      <c r="U6" s="171"/>
    </row>
    <row r="7" spans="1:21" ht="12" customHeight="1" x14ac:dyDescent="0.25">
      <c r="A7" s="172" t="s">
        <v>129</v>
      </c>
      <c r="B7" s="178" t="s">
        <v>27</v>
      </c>
      <c r="C7" s="164" t="s">
        <v>28</v>
      </c>
      <c r="D7" s="179">
        <v>0</v>
      </c>
      <c r="E7" s="180">
        <v>-50</v>
      </c>
      <c r="F7" s="180">
        <v>-100</v>
      </c>
      <c r="G7" s="281" t="s">
        <v>7</v>
      </c>
      <c r="H7" s="167">
        <v>12</v>
      </c>
      <c r="I7" s="167">
        <f t="shared" ref="I7:J12" si="1">H7</f>
        <v>12</v>
      </c>
      <c r="J7" s="167">
        <f t="shared" si="1"/>
        <v>12</v>
      </c>
      <c r="K7" s="145"/>
      <c r="L7" s="145"/>
      <c r="M7" s="145"/>
      <c r="N7" s="168">
        <f t="shared" ref="N7:N33" si="2">K7*H7*D7</f>
        <v>0</v>
      </c>
      <c r="O7" s="168">
        <f t="shared" ref="O7:P33" si="3">L7*I7*E7</f>
        <v>0</v>
      </c>
      <c r="P7" s="168">
        <f t="shared" ref="P7:P33" si="4">M7*J7*F7</f>
        <v>0</v>
      </c>
      <c r="Q7" s="169">
        <f t="shared" ref="Q7:Q12" si="5">SUM(N7:P7)</f>
        <v>0</v>
      </c>
      <c r="R7" s="170" t="e">
        <f>Q7/'Escenario de Renovación'!$O$62</f>
        <v>#DIV/0!</v>
      </c>
      <c r="U7" s="171" t="str">
        <f>IF(OR(K7&gt;'Precios Máximos Esc.Crecimiento'!L6, L7&gt;'Precios Máximos Esc.Crecimiento'!M6, M7&gt;'Precios Máximos Esc.Crecimiento'!N6), "Supera Precio Máximo", "En precio")</f>
        <v>En precio</v>
      </c>
    </row>
    <row r="8" spans="1:21" ht="12" customHeight="1" x14ac:dyDescent="0.25">
      <c r="A8" s="172" t="s">
        <v>29</v>
      </c>
      <c r="B8" s="178" t="s">
        <v>30</v>
      </c>
      <c r="C8" s="164" t="s">
        <v>31</v>
      </c>
      <c r="D8" s="179">
        <v>0</v>
      </c>
      <c r="E8" s="180">
        <v>50</v>
      </c>
      <c r="F8" s="180">
        <v>125</v>
      </c>
      <c r="G8" s="281" t="s">
        <v>7</v>
      </c>
      <c r="H8" s="167">
        <v>12</v>
      </c>
      <c r="I8" s="167">
        <f t="shared" si="1"/>
        <v>12</v>
      </c>
      <c r="J8" s="167">
        <f t="shared" si="1"/>
        <v>12</v>
      </c>
      <c r="K8" s="145"/>
      <c r="L8" s="145"/>
      <c r="M8" s="145"/>
      <c r="N8" s="168">
        <f t="shared" si="2"/>
        <v>0</v>
      </c>
      <c r="O8" s="168">
        <f t="shared" si="3"/>
        <v>0</v>
      </c>
      <c r="P8" s="168">
        <f t="shared" si="4"/>
        <v>0</v>
      </c>
      <c r="Q8" s="169">
        <f t="shared" si="5"/>
        <v>0</v>
      </c>
      <c r="R8" s="170" t="e">
        <f>Q8/'Escenario de Renovación'!$O$62</f>
        <v>#DIV/0!</v>
      </c>
      <c r="U8" s="171" t="str">
        <f>IF(OR(K8&gt;'Precios Máximos Esc.Crecimiento'!L7, L8&gt;'Precios Máximos Esc.Crecimiento'!M7, M8&gt;'Precios Máximos Esc.Crecimiento'!N7), "Supera Precio Máximo", "En precio")</f>
        <v>En precio</v>
      </c>
    </row>
    <row r="9" spans="1:21" ht="12" customHeight="1" x14ac:dyDescent="0.25">
      <c r="A9" s="172" t="s">
        <v>130</v>
      </c>
      <c r="B9" s="178" t="s">
        <v>34</v>
      </c>
      <c r="C9" s="164" t="s">
        <v>35</v>
      </c>
      <c r="D9" s="179">
        <v>0</v>
      </c>
      <c r="E9" s="180">
        <v>50</v>
      </c>
      <c r="F9" s="180">
        <v>125</v>
      </c>
      <c r="G9" s="281" t="s">
        <v>7</v>
      </c>
      <c r="H9" s="167">
        <v>12</v>
      </c>
      <c r="I9" s="167">
        <f t="shared" si="1"/>
        <v>12</v>
      </c>
      <c r="J9" s="167">
        <f t="shared" si="1"/>
        <v>12</v>
      </c>
      <c r="K9" s="145"/>
      <c r="L9" s="145"/>
      <c r="M9" s="145"/>
      <c r="N9" s="168">
        <f t="shared" si="2"/>
        <v>0</v>
      </c>
      <c r="O9" s="168">
        <f t="shared" si="3"/>
        <v>0</v>
      </c>
      <c r="P9" s="168">
        <f t="shared" si="4"/>
        <v>0</v>
      </c>
      <c r="Q9" s="169">
        <f t="shared" si="5"/>
        <v>0</v>
      </c>
      <c r="R9" s="170" t="e">
        <f>Q9/'Escenario de Renovación'!$O$62</f>
        <v>#DIV/0!</v>
      </c>
      <c r="U9" s="171" t="str">
        <f>IF(OR(K9&gt;'Precios Máximos Esc.Crecimiento'!L8, L9&gt;'Precios Máximos Esc.Crecimiento'!M8, M9&gt;'Precios Máximos Esc.Crecimiento'!N8), "Supera Precio Máximo", "En precio")</f>
        <v>En precio</v>
      </c>
    </row>
    <row r="10" spans="1:21" ht="12" customHeight="1" x14ac:dyDescent="0.25">
      <c r="A10" s="172" t="s">
        <v>38</v>
      </c>
      <c r="B10" s="178" t="s">
        <v>39</v>
      </c>
      <c r="C10" s="164" t="s">
        <v>40</v>
      </c>
      <c r="D10" s="179">
        <v>800</v>
      </c>
      <c r="E10" s="180">
        <v>750</v>
      </c>
      <c r="F10" s="180">
        <v>700</v>
      </c>
      <c r="G10" s="281" t="s">
        <v>7</v>
      </c>
      <c r="H10" s="167">
        <v>12</v>
      </c>
      <c r="I10" s="167">
        <f t="shared" si="1"/>
        <v>12</v>
      </c>
      <c r="J10" s="167">
        <f t="shared" si="1"/>
        <v>12</v>
      </c>
      <c r="K10" s="145"/>
      <c r="L10" s="145"/>
      <c r="M10" s="145"/>
      <c r="N10" s="168">
        <f t="shared" si="2"/>
        <v>0</v>
      </c>
      <c r="O10" s="168">
        <f t="shared" si="3"/>
        <v>0</v>
      </c>
      <c r="P10" s="168">
        <f t="shared" si="4"/>
        <v>0</v>
      </c>
      <c r="Q10" s="169">
        <f t="shared" si="5"/>
        <v>0</v>
      </c>
      <c r="R10" s="170" t="e">
        <f>Q10/'Escenario de Renovación'!$O$62</f>
        <v>#DIV/0!</v>
      </c>
      <c r="U10" s="171" t="str">
        <f>IF(OR(K10&gt;'Precios Máximos Esc.Crecimiento'!L9, L10&gt;'Precios Máximos Esc.Crecimiento'!M9, M10&gt;'Precios Máximos Esc.Crecimiento'!N9), "Supera Precio Máximo", "En precio")</f>
        <v>En precio</v>
      </c>
    </row>
    <row r="11" spans="1:21" ht="12" customHeight="1" x14ac:dyDescent="0.25">
      <c r="A11" s="172" t="s">
        <v>41</v>
      </c>
      <c r="B11" s="178" t="s">
        <v>42</v>
      </c>
      <c r="C11" s="164" t="s">
        <v>43</v>
      </c>
      <c r="D11" s="179">
        <v>0</v>
      </c>
      <c r="E11" s="180">
        <v>1000</v>
      </c>
      <c r="F11" s="180">
        <v>2000</v>
      </c>
      <c r="G11" s="281" t="s">
        <v>7</v>
      </c>
      <c r="H11" s="167">
        <v>12</v>
      </c>
      <c r="I11" s="167">
        <f t="shared" si="1"/>
        <v>12</v>
      </c>
      <c r="J11" s="167">
        <f t="shared" si="1"/>
        <v>12</v>
      </c>
      <c r="K11" s="145"/>
      <c r="L11" s="145"/>
      <c r="M11" s="145"/>
      <c r="N11" s="168">
        <f t="shared" si="2"/>
        <v>0</v>
      </c>
      <c r="O11" s="168">
        <f t="shared" si="3"/>
        <v>0</v>
      </c>
      <c r="P11" s="168">
        <f t="shared" si="4"/>
        <v>0</v>
      </c>
      <c r="Q11" s="169">
        <f t="shared" si="5"/>
        <v>0</v>
      </c>
      <c r="R11" s="170" t="e">
        <f>Q11/'Escenario de Renovación'!$O$62</f>
        <v>#DIV/0!</v>
      </c>
      <c r="U11" s="171" t="str">
        <f>IF(OR(K11&gt;'Precios Máximos Esc.Crecimiento'!L10, L11&gt;'Precios Máximos Esc.Crecimiento'!M10, M11&gt;'Precios Máximos Esc.Crecimiento'!N10), "Supera Precio Máximo", "En precio")</f>
        <v>En precio</v>
      </c>
    </row>
    <row r="12" spans="1:21" ht="12" customHeight="1" x14ac:dyDescent="0.25">
      <c r="A12" s="172" t="s">
        <v>44</v>
      </c>
      <c r="B12" s="178" t="s">
        <v>45</v>
      </c>
      <c r="C12" s="164" t="s">
        <v>46</v>
      </c>
      <c r="D12" s="179">
        <v>0</v>
      </c>
      <c r="E12" s="180">
        <v>20</v>
      </c>
      <c r="F12" s="180">
        <v>40</v>
      </c>
      <c r="G12" s="281" t="s">
        <v>7</v>
      </c>
      <c r="H12" s="167">
        <v>12</v>
      </c>
      <c r="I12" s="167">
        <f t="shared" si="1"/>
        <v>12</v>
      </c>
      <c r="J12" s="167">
        <f t="shared" si="1"/>
        <v>12</v>
      </c>
      <c r="K12" s="145"/>
      <c r="L12" s="145"/>
      <c r="M12" s="145"/>
      <c r="N12" s="168">
        <f t="shared" si="2"/>
        <v>0</v>
      </c>
      <c r="O12" s="168">
        <f t="shared" si="3"/>
        <v>0</v>
      </c>
      <c r="P12" s="168">
        <f t="shared" si="4"/>
        <v>0</v>
      </c>
      <c r="Q12" s="169">
        <f t="shared" si="5"/>
        <v>0</v>
      </c>
      <c r="R12" s="170" t="e">
        <f>Q12/'Escenario de Renovación'!$O$62</f>
        <v>#DIV/0!</v>
      </c>
      <c r="U12" s="171" t="str">
        <f>IF(OR(K12&gt;'Precios Máximos Esc.Crecimiento'!L11, L12&gt;'Precios Máximos Esc.Crecimiento'!M11, M12&gt;'Precios Máximos Esc.Crecimiento'!N11), "Supera Precio Máximo", "En precio")</f>
        <v>En precio</v>
      </c>
    </row>
    <row r="13" spans="1:21" ht="12" customHeight="1" x14ac:dyDescent="0.25">
      <c r="A13" s="172" t="s">
        <v>47</v>
      </c>
      <c r="B13" s="178" t="s">
        <v>131</v>
      </c>
      <c r="C13" s="164" t="s">
        <v>132</v>
      </c>
      <c r="D13" s="179">
        <v>1</v>
      </c>
      <c r="E13" s="180">
        <v>1</v>
      </c>
      <c r="F13" s="180">
        <v>2</v>
      </c>
      <c r="G13" s="281" t="s">
        <v>7</v>
      </c>
      <c r="H13" s="167">
        <v>12</v>
      </c>
      <c r="I13" s="167">
        <f>H13</f>
        <v>12</v>
      </c>
      <c r="J13" s="167">
        <f>I13</f>
        <v>12</v>
      </c>
      <c r="K13" s="145"/>
      <c r="L13" s="145"/>
      <c r="M13" s="145"/>
      <c r="N13" s="168">
        <f t="shared" si="2"/>
        <v>0</v>
      </c>
      <c r="O13" s="168">
        <f t="shared" si="3"/>
        <v>0</v>
      </c>
      <c r="P13" s="168">
        <f t="shared" si="4"/>
        <v>0</v>
      </c>
      <c r="Q13" s="169">
        <f>SUM(N13:P13)</f>
        <v>0</v>
      </c>
      <c r="R13" s="170" t="e">
        <f>Q13/'Escenario de Renovación'!$O$62</f>
        <v>#DIV/0!</v>
      </c>
      <c r="U13" s="171" t="str">
        <f>IF(OR(K13&gt;'Precios Máximos Esc.Crecimiento'!L12, L13&gt;'Precios Máximos Esc.Crecimiento'!M12, M13&gt;'Precios Máximos Esc.Crecimiento'!N12), "Supera Precio Máximo", "En precio")</f>
        <v>En precio</v>
      </c>
    </row>
    <row r="14" spans="1:21" ht="12" customHeight="1" x14ac:dyDescent="0.25">
      <c r="A14" s="172" t="s">
        <v>133</v>
      </c>
      <c r="B14" s="178" t="s">
        <v>48</v>
      </c>
      <c r="C14" s="164" t="s">
        <v>49</v>
      </c>
      <c r="D14" s="179">
        <v>200</v>
      </c>
      <c r="E14" s="180">
        <v>50</v>
      </c>
      <c r="F14" s="180">
        <v>100</v>
      </c>
      <c r="G14" s="281" t="s">
        <v>7</v>
      </c>
      <c r="H14" s="167">
        <v>12</v>
      </c>
      <c r="I14" s="167">
        <f t="shared" ref="I14:J22" si="6">H14</f>
        <v>12</v>
      </c>
      <c r="J14" s="167">
        <f t="shared" si="6"/>
        <v>12</v>
      </c>
      <c r="K14" s="145"/>
      <c r="L14" s="145"/>
      <c r="M14" s="145"/>
      <c r="N14" s="168">
        <f t="shared" si="2"/>
        <v>0</v>
      </c>
      <c r="O14" s="168">
        <f t="shared" si="3"/>
        <v>0</v>
      </c>
      <c r="P14" s="168">
        <f t="shared" si="4"/>
        <v>0</v>
      </c>
      <c r="Q14" s="169">
        <f t="shared" ref="Q14:Q22" si="7">SUM(N14:P14)</f>
        <v>0</v>
      </c>
      <c r="R14" s="170" t="e">
        <f>Q14/'Escenario de Renovación'!$O$62</f>
        <v>#DIV/0!</v>
      </c>
      <c r="U14" s="171" t="str">
        <f>IF(OR(K14&gt;'Precios Máximos Esc.Crecimiento'!L13, L14&gt;'Precios Máximos Esc.Crecimiento'!M13, M14&gt;'Precios Máximos Esc.Crecimiento'!N13), "Supera Precio Máximo", "En precio")</f>
        <v>En precio</v>
      </c>
    </row>
    <row r="15" spans="1:21" ht="12" customHeight="1" x14ac:dyDescent="0.25">
      <c r="A15" s="172"/>
      <c r="B15" s="178" t="s">
        <v>51</v>
      </c>
      <c r="C15" s="164" t="s">
        <v>52</v>
      </c>
      <c r="D15" s="179">
        <v>0</v>
      </c>
      <c r="E15" s="180">
        <v>2</v>
      </c>
      <c r="F15" s="180">
        <v>5</v>
      </c>
      <c r="G15" s="281" t="s">
        <v>7</v>
      </c>
      <c r="H15" s="167">
        <v>12</v>
      </c>
      <c r="I15" s="167">
        <f t="shared" si="6"/>
        <v>12</v>
      </c>
      <c r="J15" s="167">
        <f t="shared" si="6"/>
        <v>12</v>
      </c>
      <c r="K15" s="145"/>
      <c r="L15" s="145"/>
      <c r="M15" s="145"/>
      <c r="N15" s="168">
        <f t="shared" si="2"/>
        <v>0</v>
      </c>
      <c r="O15" s="168">
        <f t="shared" si="3"/>
        <v>0</v>
      </c>
      <c r="P15" s="168">
        <f t="shared" si="4"/>
        <v>0</v>
      </c>
      <c r="Q15" s="169">
        <f t="shared" si="7"/>
        <v>0</v>
      </c>
      <c r="R15" s="170" t="e">
        <f>Q15/'Escenario de Renovación'!$O$62</f>
        <v>#DIV/0!</v>
      </c>
      <c r="U15" s="171" t="str">
        <f>IF(OR(K15&gt;'Precios Máximos Esc.Crecimiento'!L14, L15&gt;'Precios Máximos Esc.Crecimiento'!M14, M15&gt;'Precios Máximos Esc.Crecimiento'!N14), "Supera Precio Máximo", "En precio")</f>
        <v>En precio</v>
      </c>
    </row>
    <row r="16" spans="1:21" ht="12" customHeight="1" x14ac:dyDescent="0.25">
      <c r="A16" s="172" t="s">
        <v>134</v>
      </c>
      <c r="B16" s="178" t="s">
        <v>54</v>
      </c>
      <c r="C16" s="164" t="s">
        <v>55</v>
      </c>
      <c r="D16" s="179">
        <v>0</v>
      </c>
      <c r="E16" s="180">
        <v>2</v>
      </c>
      <c r="F16" s="180">
        <v>4</v>
      </c>
      <c r="G16" s="281" t="s">
        <v>7</v>
      </c>
      <c r="H16" s="167">
        <v>12</v>
      </c>
      <c r="I16" s="167">
        <f t="shared" si="6"/>
        <v>12</v>
      </c>
      <c r="J16" s="167">
        <f t="shared" si="6"/>
        <v>12</v>
      </c>
      <c r="K16" s="145"/>
      <c r="L16" s="145"/>
      <c r="M16" s="145"/>
      <c r="N16" s="168">
        <f t="shared" si="2"/>
        <v>0</v>
      </c>
      <c r="O16" s="168">
        <f t="shared" si="3"/>
        <v>0</v>
      </c>
      <c r="P16" s="168">
        <f t="shared" si="4"/>
        <v>0</v>
      </c>
      <c r="Q16" s="169">
        <f t="shared" si="7"/>
        <v>0</v>
      </c>
      <c r="R16" s="170" t="e">
        <f>Q16/'Escenario de Renovación'!$O$62</f>
        <v>#DIV/0!</v>
      </c>
      <c r="U16" s="171" t="str">
        <f>IF(OR(K16&gt;'Precios Máximos Esc.Crecimiento'!L15, L16&gt;'Precios Máximos Esc.Crecimiento'!M15, M16&gt;'Precios Máximos Esc.Crecimiento'!N15), "Supera Precio Máximo", "En precio")</f>
        <v>En precio</v>
      </c>
    </row>
    <row r="17" spans="1:21" ht="12" customHeight="1" x14ac:dyDescent="0.25">
      <c r="A17" s="172" t="s">
        <v>135</v>
      </c>
      <c r="B17" s="178" t="s">
        <v>57</v>
      </c>
      <c r="C17" s="164" t="s">
        <v>58</v>
      </c>
      <c r="D17" s="179">
        <v>0</v>
      </c>
      <c r="E17" s="180">
        <v>450</v>
      </c>
      <c r="F17" s="180">
        <v>1250</v>
      </c>
      <c r="G17" s="281" t="s">
        <v>7</v>
      </c>
      <c r="H17" s="167">
        <v>12</v>
      </c>
      <c r="I17" s="167">
        <f t="shared" si="6"/>
        <v>12</v>
      </c>
      <c r="J17" s="167">
        <f t="shared" si="6"/>
        <v>12</v>
      </c>
      <c r="K17" s="145"/>
      <c r="L17" s="145"/>
      <c r="M17" s="145"/>
      <c r="N17" s="168">
        <f t="shared" si="2"/>
        <v>0</v>
      </c>
      <c r="O17" s="168">
        <f t="shared" si="3"/>
        <v>0</v>
      </c>
      <c r="P17" s="168">
        <f t="shared" si="4"/>
        <v>0</v>
      </c>
      <c r="Q17" s="169">
        <f t="shared" si="7"/>
        <v>0</v>
      </c>
      <c r="R17" s="170" t="e">
        <f>Q17/'Escenario de Renovación'!$O$62</f>
        <v>#DIV/0!</v>
      </c>
      <c r="U17" s="171" t="str">
        <f>IF(OR(K17&gt;'Precios Máximos Esc.Crecimiento'!L16, L17&gt;'Precios Máximos Esc.Crecimiento'!M16, M17&gt;'Precios Máximos Esc.Crecimiento'!N16), "Supera Precio Máximo", "En precio")</f>
        <v>En precio</v>
      </c>
    </row>
    <row r="18" spans="1:21" ht="12" customHeight="1" x14ac:dyDescent="0.25">
      <c r="A18" s="172"/>
      <c r="B18" s="178" t="s">
        <v>60</v>
      </c>
      <c r="C18" s="164" t="s">
        <v>61</v>
      </c>
      <c r="D18" s="179">
        <v>1</v>
      </c>
      <c r="E18" s="180">
        <v>1</v>
      </c>
      <c r="F18" s="180">
        <v>2</v>
      </c>
      <c r="G18" s="281" t="s">
        <v>7</v>
      </c>
      <c r="H18" s="167">
        <v>12</v>
      </c>
      <c r="I18" s="167">
        <f t="shared" si="6"/>
        <v>12</v>
      </c>
      <c r="J18" s="167">
        <f t="shared" si="6"/>
        <v>12</v>
      </c>
      <c r="K18" s="145"/>
      <c r="L18" s="145"/>
      <c r="M18" s="145"/>
      <c r="N18" s="168">
        <f t="shared" si="2"/>
        <v>0</v>
      </c>
      <c r="O18" s="168">
        <f t="shared" si="3"/>
        <v>0</v>
      </c>
      <c r="P18" s="168">
        <f t="shared" si="4"/>
        <v>0</v>
      </c>
      <c r="Q18" s="169">
        <f t="shared" si="7"/>
        <v>0</v>
      </c>
      <c r="R18" s="170" t="e">
        <f>Q18/'Escenario de Renovación'!$O$62</f>
        <v>#DIV/0!</v>
      </c>
      <c r="U18" s="171" t="str">
        <f>IF(OR(K18&gt;'Precios Máximos Esc.Crecimiento'!L17, L18&gt;'Precios Máximos Esc.Crecimiento'!M17, M18&gt;'Precios Máximos Esc.Crecimiento'!N17), "Supera Precio Máximo", "En precio")</f>
        <v>En precio</v>
      </c>
    </row>
    <row r="19" spans="1:21" ht="12" customHeight="1" x14ac:dyDescent="0.25">
      <c r="A19" s="172" t="s">
        <v>62</v>
      </c>
      <c r="B19" s="178" t="s">
        <v>63</v>
      </c>
      <c r="C19" s="164" t="s">
        <v>64</v>
      </c>
      <c r="D19" s="179">
        <f>D4+D7-17</f>
        <v>50</v>
      </c>
      <c r="E19" s="179">
        <f>E4+E7-17</f>
        <v>50</v>
      </c>
      <c r="F19" s="179">
        <f>F4+F7-17</f>
        <v>50</v>
      </c>
      <c r="G19" s="281" t="s">
        <v>7</v>
      </c>
      <c r="H19" s="167">
        <v>12</v>
      </c>
      <c r="I19" s="167">
        <f t="shared" si="6"/>
        <v>12</v>
      </c>
      <c r="J19" s="167">
        <f t="shared" si="6"/>
        <v>12</v>
      </c>
      <c r="K19" s="145"/>
      <c r="L19" s="145"/>
      <c r="M19" s="145"/>
      <c r="N19" s="168">
        <f t="shared" si="2"/>
        <v>0</v>
      </c>
      <c r="O19" s="168">
        <f t="shared" si="3"/>
        <v>0</v>
      </c>
      <c r="P19" s="168">
        <f t="shared" si="4"/>
        <v>0</v>
      </c>
      <c r="Q19" s="169">
        <f t="shared" si="7"/>
        <v>0</v>
      </c>
      <c r="R19" s="170" t="e">
        <f>Q19/'Escenario de Renovación'!$O$62</f>
        <v>#DIV/0!</v>
      </c>
      <c r="U19" s="171" t="str">
        <f>IF(OR(K19&gt;'Precios Máximos Esc.Crecimiento'!L18, L19&gt;'Precios Máximos Esc.Crecimiento'!M18, M19&gt;'Precios Máximos Esc.Crecimiento'!N18), "Supera Precio Máximo", "En precio")</f>
        <v>En precio</v>
      </c>
    </row>
    <row r="20" spans="1:21" ht="12" customHeight="1" x14ac:dyDescent="0.25">
      <c r="A20" s="172"/>
      <c r="B20" s="178" t="s">
        <v>78</v>
      </c>
      <c r="C20" s="164" t="s">
        <v>79</v>
      </c>
      <c r="D20" s="179">
        <v>0</v>
      </c>
      <c r="E20" s="180">
        <v>10</v>
      </c>
      <c r="F20" s="180">
        <v>10</v>
      </c>
      <c r="G20" s="281" t="s">
        <v>7</v>
      </c>
      <c r="H20" s="167">
        <v>12</v>
      </c>
      <c r="I20" s="167">
        <f t="shared" si="6"/>
        <v>12</v>
      </c>
      <c r="J20" s="167">
        <f t="shared" si="6"/>
        <v>12</v>
      </c>
      <c r="K20" s="145"/>
      <c r="L20" s="145"/>
      <c r="M20" s="145"/>
      <c r="N20" s="168">
        <f t="shared" si="2"/>
        <v>0</v>
      </c>
      <c r="O20" s="168">
        <f t="shared" si="3"/>
        <v>0</v>
      </c>
      <c r="P20" s="168">
        <f t="shared" si="4"/>
        <v>0</v>
      </c>
      <c r="Q20" s="169">
        <f t="shared" si="7"/>
        <v>0</v>
      </c>
      <c r="R20" s="170" t="e">
        <f>Q20/'Escenario de Renovación'!$O$62</f>
        <v>#DIV/0!</v>
      </c>
      <c r="U20" s="171" t="str">
        <f>IF(OR(K20&gt;'Precios Máximos Esc.Crecimiento'!L19, L20&gt;'Precios Máximos Esc.Crecimiento'!M19, M20&gt;'Precios Máximos Esc.Crecimiento'!N19), "Supera Precio Máximo", "En precio")</f>
        <v>En precio</v>
      </c>
    </row>
    <row r="21" spans="1:21" ht="12" customHeight="1" x14ac:dyDescent="0.25">
      <c r="A21" s="172" t="s">
        <v>214</v>
      </c>
      <c r="B21" s="178" t="s">
        <v>136</v>
      </c>
      <c r="C21" s="164" t="s">
        <v>137</v>
      </c>
      <c r="D21" s="180">
        <v>0</v>
      </c>
      <c r="E21" s="180">
        <v>0</v>
      </c>
      <c r="F21" s="180">
        <f>'Escenario de Renovación'!F5+'Escenario de Renovación'!F6+'Escenario de Renovación'!F8+'Escenario de Renovación'!F11+'Escenario de Crecimiento'!F4+'Escenario de Crecimiento'!F7-17</f>
        <v>3200</v>
      </c>
      <c r="G21" s="281" t="s">
        <v>7</v>
      </c>
      <c r="H21" s="167">
        <v>12</v>
      </c>
      <c r="I21" s="167">
        <f t="shared" si="6"/>
        <v>12</v>
      </c>
      <c r="J21" s="167">
        <f t="shared" si="6"/>
        <v>12</v>
      </c>
      <c r="K21" s="145"/>
      <c r="L21" s="145"/>
      <c r="M21" s="145"/>
      <c r="N21" s="168">
        <f t="shared" si="2"/>
        <v>0</v>
      </c>
      <c r="O21" s="168">
        <f t="shared" si="3"/>
        <v>0</v>
      </c>
      <c r="P21" s="168">
        <f t="shared" si="4"/>
        <v>0</v>
      </c>
      <c r="Q21" s="169">
        <f t="shared" si="7"/>
        <v>0</v>
      </c>
      <c r="R21" s="170" t="e">
        <f>Q21/'Escenario de Renovación'!$O$62</f>
        <v>#DIV/0!</v>
      </c>
      <c r="S21" s="176" t="s">
        <v>32</v>
      </c>
      <c r="U21" s="171" t="str">
        <f>IF(OR(K21&gt;'Precios Máximos Esc.Crecimiento'!L20, L21&gt;'Precios Máximos Esc.Crecimiento'!M20, M21&gt;'Precios Máximos Esc.Crecimiento'!N20), "Supera Precio Máximo", "En precio")</f>
        <v>En precio</v>
      </c>
    </row>
    <row r="22" spans="1:21" ht="12" customHeight="1" x14ac:dyDescent="0.25">
      <c r="A22" s="172" t="s">
        <v>214</v>
      </c>
      <c r="B22" s="178" t="s">
        <v>138</v>
      </c>
      <c r="C22" s="164" t="s">
        <v>139</v>
      </c>
      <c r="D22" s="180">
        <f t="shared" ref="D22:F23" si="8">D21</f>
        <v>0</v>
      </c>
      <c r="E22" s="180">
        <f t="shared" si="8"/>
        <v>0</v>
      </c>
      <c r="F22" s="180">
        <f t="shared" si="8"/>
        <v>3200</v>
      </c>
      <c r="G22" s="281" t="s">
        <v>7</v>
      </c>
      <c r="H22" s="167">
        <v>12</v>
      </c>
      <c r="I22" s="167">
        <f t="shared" si="6"/>
        <v>12</v>
      </c>
      <c r="J22" s="167">
        <f t="shared" si="6"/>
        <v>12</v>
      </c>
      <c r="K22" s="145"/>
      <c r="L22" s="145"/>
      <c r="M22" s="145"/>
      <c r="N22" s="168">
        <f t="shared" si="2"/>
        <v>0</v>
      </c>
      <c r="O22" s="168">
        <f t="shared" si="3"/>
        <v>0</v>
      </c>
      <c r="P22" s="168">
        <f t="shared" si="4"/>
        <v>0</v>
      </c>
      <c r="Q22" s="169">
        <f t="shared" si="7"/>
        <v>0</v>
      </c>
      <c r="R22" s="170" t="e">
        <f>Q22/'Escenario de Renovación'!$O$62</f>
        <v>#DIV/0!</v>
      </c>
      <c r="S22" s="176" t="s">
        <v>32</v>
      </c>
      <c r="U22" s="171" t="str">
        <f>IF(OR(K22&gt;'Precios Máximos Esc.Crecimiento'!L21, L22&gt;'Precios Máximos Esc.Crecimiento'!M21, M22&gt;'Precios Máximos Esc.Crecimiento'!N21), "Supera Precio Máximo", "En precio")</f>
        <v>En precio</v>
      </c>
    </row>
    <row r="23" spans="1:21" ht="12" customHeight="1" x14ac:dyDescent="0.25">
      <c r="A23" s="172" t="s">
        <v>214</v>
      </c>
      <c r="B23" s="178" t="s">
        <v>140</v>
      </c>
      <c r="C23" s="164" t="s">
        <v>141</v>
      </c>
      <c r="D23" s="180">
        <f t="shared" si="8"/>
        <v>0</v>
      </c>
      <c r="E23" s="180">
        <f t="shared" si="8"/>
        <v>0</v>
      </c>
      <c r="F23" s="180">
        <f t="shared" si="8"/>
        <v>3200</v>
      </c>
      <c r="G23" s="281" t="s">
        <v>7</v>
      </c>
      <c r="H23" s="167">
        <v>12</v>
      </c>
      <c r="I23" s="167">
        <f>H23</f>
        <v>12</v>
      </c>
      <c r="J23" s="167">
        <f>I23</f>
        <v>12</v>
      </c>
      <c r="K23" s="145"/>
      <c r="L23" s="145"/>
      <c r="M23" s="145"/>
      <c r="N23" s="168">
        <f t="shared" si="2"/>
        <v>0</v>
      </c>
      <c r="O23" s="168">
        <f t="shared" si="3"/>
        <v>0</v>
      </c>
      <c r="P23" s="168">
        <f t="shared" si="4"/>
        <v>0</v>
      </c>
      <c r="Q23" s="169">
        <f>SUM(N23:P23)</f>
        <v>0</v>
      </c>
      <c r="R23" s="170" t="e">
        <f>Q23/'Escenario de Renovación'!$O$62</f>
        <v>#DIV/0!</v>
      </c>
      <c r="U23" s="171" t="str">
        <f>IF(OR(K23&gt;'Precios Máximos Esc.Crecimiento'!L22, L23&gt;'Precios Máximos Esc.Crecimiento'!M22, M23&gt;'Precios Máximos Esc.Crecimiento'!N22), "Supera Precio Máximo", "En precio")</f>
        <v>En precio</v>
      </c>
    </row>
    <row r="24" spans="1:21" ht="12" customHeight="1" x14ac:dyDescent="0.25">
      <c r="A24" s="172"/>
      <c r="B24" s="178" t="s">
        <v>108</v>
      </c>
      <c r="C24" s="164" t="s">
        <v>109</v>
      </c>
      <c r="D24" s="179">
        <v>50</v>
      </c>
      <c r="E24" s="180">
        <v>67</v>
      </c>
      <c r="F24" s="180">
        <v>267</v>
      </c>
      <c r="G24" s="281" t="s">
        <v>7</v>
      </c>
      <c r="H24" s="167">
        <v>36</v>
      </c>
      <c r="I24" s="167">
        <v>24</v>
      </c>
      <c r="J24" s="167">
        <v>12</v>
      </c>
      <c r="K24" s="145"/>
      <c r="L24" s="145"/>
      <c r="M24" s="145"/>
      <c r="N24" s="168">
        <f t="shared" si="2"/>
        <v>0</v>
      </c>
      <c r="O24" s="168">
        <f t="shared" si="3"/>
        <v>0</v>
      </c>
      <c r="P24" s="168">
        <f t="shared" si="4"/>
        <v>0</v>
      </c>
      <c r="Q24" s="169">
        <f t="shared" ref="Q24:Q33" si="9">SUM(N24:P24)</f>
        <v>0</v>
      </c>
      <c r="R24" s="170" t="e">
        <f>Q24/'Escenario de Renovación'!$O$62</f>
        <v>#DIV/0!</v>
      </c>
      <c r="S24" s="176" t="s">
        <v>213</v>
      </c>
      <c r="T24" s="191">
        <f>Q24-81000-51000</f>
        <v>-132000</v>
      </c>
      <c r="U24" s="171" t="str">
        <f>IF(OR(K24&gt;'Precios Máximos Esc.Crecimiento'!L23, L24&gt;'Precios Máximos Esc.Crecimiento'!M23, M24&gt;'Precios Máximos Esc.Crecimiento'!N23), "Supera Precio Máximo", "En precio")</f>
        <v>En precio</v>
      </c>
    </row>
    <row r="25" spans="1:21" ht="12" customHeight="1" x14ac:dyDescent="0.25">
      <c r="A25" s="172"/>
      <c r="B25" s="283" t="s">
        <v>142</v>
      </c>
      <c r="C25" s="284" t="s">
        <v>143</v>
      </c>
      <c r="D25" s="179">
        <v>100</v>
      </c>
      <c r="E25" s="180">
        <v>200</v>
      </c>
      <c r="F25" s="180">
        <v>300</v>
      </c>
      <c r="G25" s="281" t="s">
        <v>7</v>
      </c>
      <c r="H25" s="167">
        <v>12</v>
      </c>
      <c r="I25" s="167">
        <f t="shared" ref="I25:J33" si="10">H25</f>
        <v>12</v>
      </c>
      <c r="J25" s="167">
        <f t="shared" si="10"/>
        <v>12</v>
      </c>
      <c r="K25" s="145"/>
      <c r="L25" s="145"/>
      <c r="M25" s="145"/>
      <c r="N25" s="168">
        <f t="shared" si="2"/>
        <v>0</v>
      </c>
      <c r="O25" s="168">
        <f t="shared" si="3"/>
        <v>0</v>
      </c>
      <c r="P25" s="168">
        <f t="shared" si="4"/>
        <v>0</v>
      </c>
      <c r="Q25" s="169">
        <f t="shared" si="9"/>
        <v>0</v>
      </c>
      <c r="R25" s="170" t="e">
        <f>Q25/'Escenario de Renovación'!$O$62</f>
        <v>#DIV/0!</v>
      </c>
      <c r="S25" s="176" t="s">
        <v>32</v>
      </c>
      <c r="U25" s="171" t="str">
        <f>IF(OR(K25&gt;'Precios Máximos Esc.Crecimiento'!L24, L25&gt;'Precios Máximos Esc.Crecimiento'!M24, M25&gt;'Precios Máximos Esc.Crecimiento'!N24), "Supera Precio Máximo", "En precio")</f>
        <v>En precio</v>
      </c>
    </row>
    <row r="26" spans="1:21" ht="12" customHeight="1" x14ac:dyDescent="0.25">
      <c r="A26" s="172" t="s">
        <v>144</v>
      </c>
      <c r="B26" s="178" t="s">
        <v>68</v>
      </c>
      <c r="C26" s="164" t="s">
        <v>69</v>
      </c>
      <c r="D26" s="179">
        <v>10</v>
      </c>
      <c r="E26" s="180">
        <v>20</v>
      </c>
      <c r="F26" s="180">
        <v>40</v>
      </c>
      <c r="G26" s="281" t="s">
        <v>7</v>
      </c>
      <c r="H26" s="167">
        <v>12</v>
      </c>
      <c r="I26" s="167">
        <f t="shared" si="10"/>
        <v>12</v>
      </c>
      <c r="J26" s="167">
        <f t="shared" si="10"/>
        <v>12</v>
      </c>
      <c r="K26" s="145"/>
      <c r="L26" s="145"/>
      <c r="M26" s="145"/>
      <c r="N26" s="168">
        <f t="shared" si="2"/>
        <v>0</v>
      </c>
      <c r="O26" s="168">
        <f t="shared" si="3"/>
        <v>0</v>
      </c>
      <c r="P26" s="168">
        <f t="shared" si="4"/>
        <v>0</v>
      </c>
      <c r="Q26" s="169">
        <f>SUM(N26:P26)</f>
        <v>0</v>
      </c>
      <c r="R26" s="170" t="e">
        <f>Q26/'Escenario de Renovación'!$O$62</f>
        <v>#DIV/0!</v>
      </c>
      <c r="S26" s="176" t="s">
        <v>32</v>
      </c>
      <c r="U26" s="171" t="str">
        <f>IF(OR(K26&gt;'Precios Máximos Esc.Crecimiento'!L25, L26&gt;'Precios Máximos Esc.Crecimiento'!M25, M26&gt;'Precios Máximos Esc.Crecimiento'!N25), "Supera Precio Máximo", "En precio")</f>
        <v>En precio</v>
      </c>
    </row>
    <row r="27" spans="1:21" ht="12" customHeight="1" x14ac:dyDescent="0.25">
      <c r="A27" s="172" t="s">
        <v>144</v>
      </c>
      <c r="B27" s="178" t="s">
        <v>70</v>
      </c>
      <c r="C27" s="164" t="s">
        <v>71</v>
      </c>
      <c r="D27" s="179">
        <v>30</v>
      </c>
      <c r="E27" s="180">
        <v>40</v>
      </c>
      <c r="F27" s="180">
        <v>50</v>
      </c>
      <c r="G27" s="281" t="s">
        <v>7</v>
      </c>
      <c r="H27" s="167">
        <v>12</v>
      </c>
      <c r="I27" s="167">
        <f t="shared" si="10"/>
        <v>12</v>
      </c>
      <c r="J27" s="167">
        <f t="shared" si="10"/>
        <v>12</v>
      </c>
      <c r="K27" s="145"/>
      <c r="L27" s="145"/>
      <c r="M27" s="145"/>
      <c r="N27" s="168">
        <f t="shared" si="2"/>
        <v>0</v>
      </c>
      <c r="O27" s="168">
        <f t="shared" si="3"/>
        <v>0</v>
      </c>
      <c r="P27" s="168">
        <f t="shared" si="4"/>
        <v>0</v>
      </c>
      <c r="Q27" s="169">
        <f>SUM(N27:P27)</f>
        <v>0</v>
      </c>
      <c r="R27" s="170" t="e">
        <f>Q27/'Escenario de Renovación'!$O$62</f>
        <v>#DIV/0!</v>
      </c>
      <c r="S27" s="176" t="s">
        <v>32</v>
      </c>
      <c r="U27" s="171" t="str">
        <f>IF(OR(K27&gt;'Precios Máximos Esc.Crecimiento'!L26, L27&gt;'Precios Máximos Esc.Crecimiento'!M26, M27&gt;'Precios Máximos Esc.Crecimiento'!N26), "Supera Precio Máximo", "En precio")</f>
        <v>En precio</v>
      </c>
    </row>
    <row r="28" spans="1:21" ht="12" customHeight="1" x14ac:dyDescent="0.25">
      <c r="A28" s="172" t="s">
        <v>144</v>
      </c>
      <c r="B28" s="178" t="s">
        <v>72</v>
      </c>
      <c r="C28" s="164" t="s">
        <v>73</v>
      </c>
      <c r="D28" s="179">
        <v>5</v>
      </c>
      <c r="E28" s="180">
        <v>10</v>
      </c>
      <c r="F28" s="180">
        <v>15</v>
      </c>
      <c r="G28" s="281" t="s">
        <v>7</v>
      </c>
      <c r="H28" s="167">
        <v>12</v>
      </c>
      <c r="I28" s="167">
        <f t="shared" si="10"/>
        <v>12</v>
      </c>
      <c r="J28" s="167">
        <f t="shared" si="10"/>
        <v>12</v>
      </c>
      <c r="K28" s="145"/>
      <c r="L28" s="145"/>
      <c r="M28" s="145"/>
      <c r="N28" s="168">
        <f t="shared" si="2"/>
        <v>0</v>
      </c>
      <c r="O28" s="168">
        <f t="shared" si="3"/>
        <v>0</v>
      </c>
      <c r="P28" s="168">
        <f t="shared" si="4"/>
        <v>0</v>
      </c>
      <c r="Q28" s="169">
        <f>SUM(N28:P28)</f>
        <v>0</v>
      </c>
      <c r="R28" s="170" t="e">
        <f>Q28/'Escenario de Renovación'!$O$62</f>
        <v>#DIV/0!</v>
      </c>
      <c r="S28" s="176" t="s">
        <v>32</v>
      </c>
      <c r="U28" s="171" t="str">
        <f>IF(OR(K28&gt;'Precios Máximos Esc.Crecimiento'!L27, L28&gt;'Precios Máximos Esc.Crecimiento'!M27, M28&gt;'Precios Máximos Esc.Crecimiento'!N27), "Supera Precio Máximo", "En precio")</f>
        <v>En precio</v>
      </c>
    </row>
    <row r="29" spans="1:21" ht="12" customHeight="1" x14ac:dyDescent="0.25">
      <c r="A29" s="172" t="s">
        <v>74</v>
      </c>
      <c r="B29" s="178" t="s">
        <v>75</v>
      </c>
      <c r="C29" s="164" t="s">
        <v>76</v>
      </c>
      <c r="D29" s="179">
        <v>30</v>
      </c>
      <c r="E29" s="180">
        <v>100</v>
      </c>
      <c r="F29" s="180">
        <v>200</v>
      </c>
      <c r="G29" s="281" t="s">
        <v>7</v>
      </c>
      <c r="H29" s="167">
        <v>12</v>
      </c>
      <c r="I29" s="167">
        <f t="shared" si="10"/>
        <v>12</v>
      </c>
      <c r="J29" s="167">
        <f t="shared" si="10"/>
        <v>12</v>
      </c>
      <c r="K29" s="145"/>
      <c r="L29" s="145"/>
      <c r="M29" s="145"/>
      <c r="N29" s="168">
        <f t="shared" si="2"/>
        <v>0</v>
      </c>
      <c r="O29" s="168">
        <f t="shared" si="3"/>
        <v>0</v>
      </c>
      <c r="P29" s="168">
        <f t="shared" si="3"/>
        <v>0</v>
      </c>
      <c r="Q29" s="169">
        <f>SUM(N29:P29)</f>
        <v>0</v>
      </c>
      <c r="R29" s="170" t="e">
        <f>Q29/'Escenario de Renovación'!$O$62</f>
        <v>#DIV/0!</v>
      </c>
      <c r="S29" s="176" t="s">
        <v>32</v>
      </c>
      <c r="U29" s="171" t="str">
        <f>IF(OR(K29&gt;'Precios Máximos Esc.Crecimiento'!L28, L29&gt;'Precios Máximos Esc.Crecimiento'!M28, M29&gt;'Precios Máximos Esc.Crecimiento'!N28), "Supera Precio Máximo", "En precio")</f>
        <v>En precio</v>
      </c>
    </row>
    <row r="30" spans="1:21" ht="12" customHeight="1" x14ac:dyDescent="0.25">
      <c r="A30" s="172" t="s">
        <v>145</v>
      </c>
      <c r="B30" s="178" t="s">
        <v>146</v>
      </c>
      <c r="C30" s="164" t="s">
        <v>147</v>
      </c>
      <c r="D30" s="179">
        <v>2</v>
      </c>
      <c r="E30" s="180">
        <v>4</v>
      </c>
      <c r="F30" s="180">
        <v>6</v>
      </c>
      <c r="G30" s="281" t="s">
        <v>7</v>
      </c>
      <c r="H30" s="167">
        <v>12</v>
      </c>
      <c r="I30" s="167">
        <f t="shared" si="10"/>
        <v>12</v>
      </c>
      <c r="J30" s="167">
        <f t="shared" si="10"/>
        <v>12</v>
      </c>
      <c r="K30" s="145"/>
      <c r="L30" s="145"/>
      <c r="M30" s="145"/>
      <c r="N30" s="168">
        <f t="shared" si="2"/>
        <v>0</v>
      </c>
      <c r="O30" s="168">
        <f t="shared" si="3"/>
        <v>0</v>
      </c>
      <c r="P30" s="168">
        <f t="shared" si="4"/>
        <v>0</v>
      </c>
      <c r="Q30" s="169">
        <f t="shared" si="9"/>
        <v>0</v>
      </c>
      <c r="R30" s="170" t="e">
        <f>Q30/'Escenario de Renovación'!$O$62</f>
        <v>#DIV/0!</v>
      </c>
      <c r="S30" s="176" t="s">
        <v>32</v>
      </c>
      <c r="U30" s="171" t="str">
        <f>IF(OR(K30&gt;'Precios Máximos Esc.Crecimiento'!L29, L30&gt;'Precios Máximos Esc.Crecimiento'!M29, M30&gt;'Precios Máximos Esc.Crecimiento'!N29), "Supera Precio Máximo", "En precio")</f>
        <v>En precio</v>
      </c>
    </row>
    <row r="31" spans="1:21" ht="12" customHeight="1" x14ac:dyDescent="0.25">
      <c r="A31" s="172" t="s">
        <v>145</v>
      </c>
      <c r="B31" s="178" t="s">
        <v>148</v>
      </c>
      <c r="C31" s="164" t="s">
        <v>149</v>
      </c>
      <c r="D31" s="165">
        <v>1</v>
      </c>
      <c r="E31" s="166">
        <v>3</v>
      </c>
      <c r="F31" s="166">
        <v>5</v>
      </c>
      <c r="G31" s="281" t="s">
        <v>7</v>
      </c>
      <c r="H31" s="167">
        <v>12</v>
      </c>
      <c r="I31" s="167">
        <f t="shared" si="10"/>
        <v>12</v>
      </c>
      <c r="J31" s="167">
        <f t="shared" si="10"/>
        <v>12</v>
      </c>
      <c r="K31" s="145"/>
      <c r="L31" s="145"/>
      <c r="M31" s="145"/>
      <c r="N31" s="168">
        <f t="shared" si="2"/>
        <v>0</v>
      </c>
      <c r="O31" s="168">
        <f t="shared" si="3"/>
        <v>0</v>
      </c>
      <c r="P31" s="168">
        <f t="shared" si="4"/>
        <v>0</v>
      </c>
      <c r="Q31" s="169">
        <f t="shared" si="9"/>
        <v>0</v>
      </c>
      <c r="R31" s="170" t="e">
        <f>Q31/'Escenario de Renovación'!$O$62</f>
        <v>#DIV/0!</v>
      </c>
      <c r="S31" s="176" t="s">
        <v>32</v>
      </c>
      <c r="U31" s="171" t="str">
        <f>IF(OR(K31&gt;'Precios Máximos Esc.Crecimiento'!L30, L31&gt;'Precios Máximos Esc.Crecimiento'!M30, M31&gt;'Precios Máximos Esc.Crecimiento'!N30), "Supera Precio Máximo", "En precio")</f>
        <v>En precio</v>
      </c>
    </row>
    <row r="32" spans="1:21" ht="12" customHeight="1" x14ac:dyDescent="0.25">
      <c r="A32" s="172"/>
      <c r="B32" s="178" t="s">
        <v>65</v>
      </c>
      <c r="C32" s="164" t="s">
        <v>66</v>
      </c>
      <c r="D32" s="165">
        <v>0</v>
      </c>
      <c r="E32" s="166">
        <v>5</v>
      </c>
      <c r="F32" s="166">
        <v>15</v>
      </c>
      <c r="G32" s="281" t="s">
        <v>7</v>
      </c>
      <c r="H32" s="167">
        <v>12</v>
      </c>
      <c r="I32" s="167">
        <f t="shared" si="10"/>
        <v>12</v>
      </c>
      <c r="J32" s="167">
        <f t="shared" si="10"/>
        <v>12</v>
      </c>
      <c r="K32" s="145"/>
      <c r="L32" s="145"/>
      <c r="M32" s="145"/>
      <c r="N32" s="168">
        <f t="shared" si="2"/>
        <v>0</v>
      </c>
      <c r="O32" s="168">
        <f t="shared" si="3"/>
        <v>0</v>
      </c>
      <c r="P32" s="168">
        <f t="shared" si="4"/>
        <v>0</v>
      </c>
      <c r="Q32" s="169">
        <f t="shared" si="9"/>
        <v>0</v>
      </c>
      <c r="R32" s="170" t="e">
        <f>Q32/'Escenario de Renovación'!$O$62</f>
        <v>#DIV/0!</v>
      </c>
      <c r="S32" s="176" t="s">
        <v>32</v>
      </c>
      <c r="U32" s="171" t="str">
        <f>IF(OR(K32&gt;'Precios Máximos Esc.Crecimiento'!L31, L32&gt;'Precios Máximos Esc.Crecimiento'!M31, M32&gt;'Precios Máximos Esc.Crecimiento'!N31), "Supera Precio Máximo", "En precio")</f>
        <v>En precio</v>
      </c>
    </row>
    <row r="33" spans="1:21" ht="12" customHeight="1" x14ac:dyDescent="0.25">
      <c r="A33" s="172"/>
      <c r="B33" s="164" t="s">
        <v>150</v>
      </c>
      <c r="C33" s="164" t="s">
        <v>151</v>
      </c>
      <c r="D33" s="165">
        <v>350</v>
      </c>
      <c r="E33" s="166">
        <v>900</v>
      </c>
      <c r="F33" s="166">
        <v>1800</v>
      </c>
      <c r="G33" s="281" t="s">
        <v>7</v>
      </c>
      <c r="H33" s="167">
        <v>12</v>
      </c>
      <c r="I33" s="167">
        <f t="shared" si="10"/>
        <v>12</v>
      </c>
      <c r="J33" s="167">
        <f t="shared" si="10"/>
        <v>12</v>
      </c>
      <c r="K33" s="145"/>
      <c r="L33" s="145"/>
      <c r="M33" s="145"/>
      <c r="N33" s="168">
        <f t="shared" si="2"/>
        <v>0</v>
      </c>
      <c r="O33" s="168">
        <f t="shared" si="3"/>
        <v>0</v>
      </c>
      <c r="P33" s="168">
        <f t="shared" si="4"/>
        <v>0</v>
      </c>
      <c r="Q33" s="169">
        <f t="shared" si="9"/>
        <v>0</v>
      </c>
      <c r="R33" s="170" t="e">
        <f>Q33/'Escenario de Renovación'!$O$62</f>
        <v>#DIV/0!</v>
      </c>
      <c r="S33" s="176" t="s">
        <v>32</v>
      </c>
      <c r="U33" s="171" t="str">
        <f>IF(OR(K33&gt;'Precios Máximos Esc.Crecimiento'!L32, L33&gt;'Precios Máximos Esc.Crecimiento'!M32, M33&gt;'Precios Máximos Esc.Crecimiento'!N32), "Supera Precio Máximo", "En precio")</f>
        <v>En precio</v>
      </c>
    </row>
    <row r="34" spans="1:21" ht="12" customHeight="1" x14ac:dyDescent="0.25">
      <c r="M34" s="182" t="s">
        <v>106</v>
      </c>
      <c r="N34" s="183">
        <f>SUM(N4:N33)</f>
        <v>0</v>
      </c>
      <c r="O34" s="183">
        <f>SUM(O4:O33)</f>
        <v>0</v>
      </c>
      <c r="P34" s="183">
        <f>SUM(P4:P33)</f>
        <v>0</v>
      </c>
      <c r="Q34" s="183">
        <f>SUM(Q4:Q33)</f>
        <v>0</v>
      </c>
      <c r="R34" s="184" t="e">
        <f>Q34/'Escenario de Renovación'!$O$62</f>
        <v>#DIV/0!</v>
      </c>
      <c r="U34" s="183"/>
    </row>
    <row r="35" spans="1:21" x14ac:dyDescent="0.25">
      <c r="A35" s="285" t="s">
        <v>152</v>
      </c>
      <c r="B35" s="286" t="s">
        <v>251</v>
      </c>
      <c r="C35" s="287"/>
      <c r="D35" s="287"/>
      <c r="E35" s="287"/>
      <c r="F35" s="287"/>
      <c r="U35" s="182"/>
    </row>
    <row r="36" spans="1:21" ht="25.5" x14ac:dyDescent="0.25">
      <c r="A36" s="160" t="s">
        <v>0</v>
      </c>
      <c r="B36" s="160" t="s">
        <v>1</v>
      </c>
      <c r="C36" s="160" t="s">
        <v>2</v>
      </c>
      <c r="D36" s="160" t="s">
        <v>121</v>
      </c>
      <c r="E36" s="160" t="s">
        <v>122</v>
      </c>
      <c r="F36" s="160" t="s">
        <v>123</v>
      </c>
      <c r="G36" s="160" t="s">
        <v>3</v>
      </c>
      <c r="H36" s="161" t="s">
        <v>4</v>
      </c>
      <c r="I36" s="161" t="s">
        <v>5</v>
      </c>
      <c r="J36" s="161" t="s">
        <v>6</v>
      </c>
      <c r="K36" s="280" t="s">
        <v>153</v>
      </c>
      <c r="L36" s="280" t="s">
        <v>154</v>
      </c>
      <c r="M36" s="280" t="s">
        <v>155</v>
      </c>
      <c r="N36" s="280" t="s">
        <v>12</v>
      </c>
      <c r="O36" s="280" t="s">
        <v>13</v>
      </c>
      <c r="P36" s="280" t="s">
        <v>14</v>
      </c>
      <c r="Q36" s="280" t="s">
        <v>15</v>
      </c>
      <c r="U36" s="181" t="s">
        <v>255</v>
      </c>
    </row>
    <row r="37" spans="1:21" ht="12" customHeight="1" x14ac:dyDescent="0.25">
      <c r="A37" s="172" t="s">
        <v>156</v>
      </c>
      <c r="B37" s="164" t="s">
        <v>82</v>
      </c>
      <c r="C37" s="164" t="s">
        <v>83</v>
      </c>
      <c r="D37" s="165">
        <v>25</v>
      </c>
      <c r="E37" s="166">
        <v>25</v>
      </c>
      <c r="F37" s="166">
        <v>0</v>
      </c>
      <c r="G37" s="281" t="s">
        <v>7</v>
      </c>
      <c r="H37" s="167">
        <v>1</v>
      </c>
      <c r="I37" s="167">
        <f t="shared" ref="I37:J40" si="11">H37</f>
        <v>1</v>
      </c>
      <c r="J37" s="167">
        <f t="shared" si="11"/>
        <v>1</v>
      </c>
      <c r="K37" s="145"/>
      <c r="L37" s="145"/>
      <c r="M37" s="145"/>
      <c r="N37" s="168">
        <f t="shared" ref="N37:P41" si="12">K37*H37*D37</f>
        <v>0</v>
      </c>
      <c r="O37" s="168">
        <f t="shared" si="12"/>
        <v>0</v>
      </c>
      <c r="P37" s="168">
        <f t="shared" si="12"/>
        <v>0</v>
      </c>
      <c r="Q37" s="169">
        <f>SUM(N37:P37)</f>
        <v>0</v>
      </c>
      <c r="R37" s="170" t="e">
        <f>Q37/'Escenario de Renovación'!$O$62</f>
        <v>#DIV/0!</v>
      </c>
      <c r="U37" s="171" t="str">
        <f>IF(OR(K37&gt;'Precios Máximos Esc.Crecimiento'!L36, L37&gt;'Precios Máximos Esc.Crecimiento'!M36, M37&gt;'Precios Máximos Esc.Crecimiento'!N36), "Supera Precio Máximo", "En precio")</f>
        <v>En precio</v>
      </c>
    </row>
    <row r="38" spans="1:21" ht="12" customHeight="1" x14ac:dyDescent="0.25">
      <c r="A38" s="172" t="s">
        <v>156</v>
      </c>
      <c r="B38" s="164" t="s">
        <v>86</v>
      </c>
      <c r="C38" s="164" t="s">
        <v>87</v>
      </c>
      <c r="D38" s="165">
        <v>25</v>
      </c>
      <c r="E38" s="166">
        <v>50</v>
      </c>
      <c r="F38" s="166">
        <v>0</v>
      </c>
      <c r="G38" s="281" t="s">
        <v>7</v>
      </c>
      <c r="H38" s="167">
        <v>1</v>
      </c>
      <c r="I38" s="167">
        <f t="shared" si="11"/>
        <v>1</v>
      </c>
      <c r="J38" s="167">
        <f t="shared" si="11"/>
        <v>1</v>
      </c>
      <c r="K38" s="145"/>
      <c r="L38" s="145"/>
      <c r="M38" s="145"/>
      <c r="N38" s="168">
        <f t="shared" si="12"/>
        <v>0</v>
      </c>
      <c r="O38" s="168">
        <f t="shared" si="12"/>
        <v>0</v>
      </c>
      <c r="P38" s="168">
        <f t="shared" si="12"/>
        <v>0</v>
      </c>
      <c r="Q38" s="169">
        <f>SUM(N38:P38)</f>
        <v>0</v>
      </c>
      <c r="R38" s="170" t="e">
        <f>Q38/'Escenario de Renovación'!$O$62</f>
        <v>#DIV/0!</v>
      </c>
      <c r="U38" s="171" t="str">
        <f>IF(OR(K38&gt;'Precios Máximos Esc.Crecimiento'!L37, L38&gt;'Precios Máximos Esc.Crecimiento'!M37, M38&gt;'Precios Máximos Esc.Crecimiento'!N37), "Supera Precio Máximo", "En precio")</f>
        <v>En precio</v>
      </c>
    </row>
    <row r="39" spans="1:21" ht="12" customHeight="1" x14ac:dyDescent="0.25">
      <c r="A39" s="172" t="s">
        <v>156</v>
      </c>
      <c r="B39" s="164" t="s">
        <v>100</v>
      </c>
      <c r="C39" s="164" t="s">
        <v>101</v>
      </c>
      <c r="D39" s="165">
        <v>5</v>
      </c>
      <c r="E39" s="166">
        <v>5</v>
      </c>
      <c r="F39" s="166">
        <v>0</v>
      </c>
      <c r="G39" s="281" t="s">
        <v>7</v>
      </c>
      <c r="H39" s="167">
        <v>1</v>
      </c>
      <c r="I39" s="167">
        <f t="shared" si="11"/>
        <v>1</v>
      </c>
      <c r="J39" s="167">
        <f t="shared" si="11"/>
        <v>1</v>
      </c>
      <c r="K39" s="145"/>
      <c r="L39" s="145"/>
      <c r="M39" s="145"/>
      <c r="N39" s="168">
        <f t="shared" si="12"/>
        <v>0</v>
      </c>
      <c r="O39" s="168">
        <f t="shared" si="12"/>
        <v>0</v>
      </c>
      <c r="P39" s="168">
        <f t="shared" si="12"/>
        <v>0</v>
      </c>
      <c r="Q39" s="169">
        <f>SUM(N39:P39)</f>
        <v>0</v>
      </c>
      <c r="R39" s="170" t="e">
        <f>Q39/'Escenario de Renovación'!$O$62</f>
        <v>#DIV/0!</v>
      </c>
      <c r="U39" s="171" t="str">
        <f>IF(OR(K39&gt;'Precios Máximos Esc.Crecimiento'!L38, L39&gt;'Precios Máximos Esc.Crecimiento'!M38, M39&gt;'Precios Máximos Esc.Crecimiento'!N38), "Supera Precio Máximo", "En precio")</f>
        <v>En precio</v>
      </c>
    </row>
    <row r="40" spans="1:21" ht="12" customHeight="1" x14ac:dyDescent="0.25">
      <c r="A40" s="172" t="s">
        <v>156</v>
      </c>
      <c r="B40" s="164" t="s">
        <v>94</v>
      </c>
      <c r="C40" s="164" t="s">
        <v>95</v>
      </c>
      <c r="D40" s="165">
        <v>0</v>
      </c>
      <c r="E40" s="166">
        <v>1</v>
      </c>
      <c r="F40" s="166">
        <v>0</v>
      </c>
      <c r="G40" s="281" t="s">
        <v>7</v>
      </c>
      <c r="H40" s="167">
        <v>1</v>
      </c>
      <c r="I40" s="167">
        <f t="shared" si="11"/>
        <v>1</v>
      </c>
      <c r="J40" s="167">
        <f t="shared" si="11"/>
        <v>1</v>
      </c>
      <c r="K40" s="145"/>
      <c r="L40" s="145"/>
      <c r="M40" s="145"/>
      <c r="N40" s="168">
        <f t="shared" si="12"/>
        <v>0</v>
      </c>
      <c r="O40" s="168">
        <f t="shared" si="12"/>
        <v>0</v>
      </c>
      <c r="P40" s="168">
        <f t="shared" si="12"/>
        <v>0</v>
      </c>
      <c r="Q40" s="169">
        <f>SUM(N40:P40)</f>
        <v>0</v>
      </c>
      <c r="R40" s="170" t="e">
        <f>Q40/'Escenario de Renovación'!$O$62</f>
        <v>#DIV/0!</v>
      </c>
      <c r="U40" s="171" t="str">
        <f>IF(OR(K40&gt;'Precios Máximos Esc.Crecimiento'!L39, L40&gt;'Precios Máximos Esc.Crecimiento'!M39, M40&gt;'Precios Máximos Esc.Crecimiento'!N39), "Supera Precio Máximo", "En precio")</f>
        <v>En precio</v>
      </c>
    </row>
    <row r="41" spans="1:21" ht="12" customHeight="1" x14ac:dyDescent="0.25">
      <c r="A41" s="172"/>
      <c r="B41" s="178" t="s">
        <v>157</v>
      </c>
      <c r="C41" s="164" t="s">
        <v>158</v>
      </c>
      <c r="D41" s="165">
        <v>50</v>
      </c>
      <c r="E41" s="166">
        <v>100</v>
      </c>
      <c r="F41" s="166">
        <v>0</v>
      </c>
      <c r="G41" s="281" t="s">
        <v>7</v>
      </c>
      <c r="H41" s="167">
        <v>1</v>
      </c>
      <c r="I41" s="167">
        <f>H41</f>
        <v>1</v>
      </c>
      <c r="J41" s="167">
        <f>I41</f>
        <v>1</v>
      </c>
      <c r="K41" s="145"/>
      <c r="L41" s="145"/>
      <c r="M41" s="145"/>
      <c r="N41" s="168">
        <f t="shared" si="12"/>
        <v>0</v>
      </c>
      <c r="O41" s="168">
        <f t="shared" si="12"/>
        <v>0</v>
      </c>
      <c r="P41" s="168">
        <f t="shared" si="12"/>
        <v>0</v>
      </c>
      <c r="Q41" s="169">
        <f>SUM(N41:P41)</f>
        <v>0</v>
      </c>
      <c r="R41" s="170" t="e">
        <f>Q41/'Escenario de Renovación'!$O$62</f>
        <v>#DIV/0!</v>
      </c>
      <c r="U41" s="171" t="str">
        <f>IF(OR(K41&gt;'Precios Máximos Esc.Crecimiento'!L40, L41&gt;'Precios Máximos Esc.Crecimiento'!M40, M41&gt;'Precios Máximos Esc.Crecimiento'!N40), "Supera Precio Máximo", "En precio")</f>
        <v>En precio</v>
      </c>
    </row>
    <row r="42" spans="1:21" ht="15.75" thickBot="1" x14ac:dyDescent="0.3">
      <c r="A42" s="190"/>
      <c r="M42" s="182" t="s">
        <v>252</v>
      </c>
      <c r="N42" s="183">
        <f>SUM(N37:N41)</f>
        <v>0</v>
      </c>
      <c r="O42" s="183">
        <f>SUM(O37:O41)</f>
        <v>0</v>
      </c>
      <c r="P42" s="183">
        <f>SUM(P37:P41)</f>
        <v>0</v>
      </c>
      <c r="Q42" s="183">
        <f>SUM(Q37:Q41)</f>
        <v>0</v>
      </c>
      <c r="R42" s="184" t="e">
        <f>Q42/'Escenario de Renovación'!$O$62</f>
        <v>#DIV/0!</v>
      </c>
      <c r="U42" s="183"/>
    </row>
    <row r="43" spans="1:21" ht="15.75" thickBot="1" x14ac:dyDescent="0.3">
      <c r="K43" s="196"/>
      <c r="L43" s="288"/>
      <c r="M43" s="289" t="s">
        <v>226</v>
      </c>
      <c r="N43" s="290">
        <f>N34+N42</f>
        <v>0</v>
      </c>
      <c r="O43" s="290">
        <f>O34+O42</f>
        <v>0</v>
      </c>
      <c r="P43" s="290">
        <f>P34+P42</f>
        <v>0</v>
      </c>
      <c r="Q43" s="291">
        <f>Q34+Q42</f>
        <v>0</v>
      </c>
      <c r="R43" s="184" t="e">
        <f>Q43/'Escenario de Renovación'!$O$62</f>
        <v>#DIV/0!</v>
      </c>
    </row>
    <row r="44" spans="1:21" ht="12" customHeight="1" x14ac:dyDescent="0.25"/>
    <row r="45" spans="1:21" ht="12" customHeight="1" x14ac:dyDescent="0.25"/>
  </sheetData>
  <sheetProtection algorithmName="SHA-512" hashValue="SRkRH7tRw/OkRsAHnBALhZh65b+/5nP+yf5CDIG6DoBCETgONslnbWlOcU6VeoSLnAtQRxQ8pkpIn7ZPSOuaVA==" saltValue="sf4HYHxlgfrzFC8a2go1XA==" spinCount="100000" sheet="1" objects="1" scenarios="1" selectLockedCells="1"/>
  <phoneticPr fontId="19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E337-EBE7-4D08-B82B-62CCDA91FE11}">
  <sheetPr>
    <tabColor rgb="FF00B050"/>
  </sheetPr>
  <dimension ref="A1:Q34"/>
  <sheetViews>
    <sheetView topLeftCell="B1" workbookViewId="0">
      <selection activeCell="J4" sqref="J4"/>
    </sheetView>
  </sheetViews>
  <sheetFormatPr baseColWidth="10" defaultColWidth="8.7109375" defaultRowHeight="15" x14ac:dyDescent="0.25"/>
  <cols>
    <col min="1" max="1" width="17.7109375" style="153" hidden="1" customWidth="1"/>
    <col min="2" max="2" width="43.5703125" style="153" bestFit="1" customWidth="1"/>
    <col min="3" max="3" width="9.5703125" style="153" customWidth="1"/>
    <col min="4" max="9" width="8.7109375" style="153"/>
    <col min="10" max="10" width="10.85546875" style="153" customWidth="1"/>
    <col min="11" max="11" width="12.7109375" style="153" bestFit="1" customWidth="1"/>
    <col min="12" max="12" width="14.7109375" style="153" bestFit="1" customWidth="1"/>
    <col min="13" max="15" width="12.42578125" style="153" bestFit="1" customWidth="1"/>
    <col min="16" max="16" width="14.140625" style="153" bestFit="1" customWidth="1"/>
    <col min="17" max="17" width="21.42578125" style="153" customWidth="1"/>
    <col min="18" max="16384" width="8.7109375" style="153"/>
  </cols>
  <sheetData>
    <row r="1" spans="1:17" x14ac:dyDescent="0.25">
      <c r="J1" s="151" t="s">
        <v>261</v>
      </c>
      <c r="K1" s="152"/>
    </row>
    <row r="2" spans="1:17" ht="18.75" x14ac:dyDescent="0.25">
      <c r="A2" s="154" t="s">
        <v>249</v>
      </c>
      <c r="B2" s="154" t="s">
        <v>253</v>
      </c>
      <c r="C2" s="292"/>
      <c r="D2" s="292"/>
      <c r="E2" s="292"/>
      <c r="F2" s="292"/>
      <c r="G2" s="154"/>
      <c r="H2" s="154"/>
      <c r="I2" s="154"/>
      <c r="J2" s="151" t="s">
        <v>262</v>
      </c>
      <c r="K2" s="152"/>
      <c r="L2" s="152"/>
      <c r="M2" s="152"/>
      <c r="N2" s="152"/>
      <c r="O2" s="152"/>
    </row>
    <row r="3" spans="1:17" ht="39" x14ac:dyDescent="0.25">
      <c r="A3" s="160" t="s">
        <v>0</v>
      </c>
      <c r="B3" s="160" t="s">
        <v>1</v>
      </c>
      <c r="C3" s="160" t="s">
        <v>2</v>
      </c>
      <c r="D3" s="160" t="s">
        <v>121</v>
      </c>
      <c r="E3" s="160" t="s">
        <v>122</v>
      </c>
      <c r="F3" s="160" t="s">
        <v>123</v>
      </c>
      <c r="G3" s="161" t="s">
        <v>4</v>
      </c>
      <c r="H3" s="161" t="s">
        <v>5</v>
      </c>
      <c r="I3" s="161" t="s">
        <v>6</v>
      </c>
      <c r="J3" s="279" t="s">
        <v>124</v>
      </c>
      <c r="K3" s="279" t="s">
        <v>125</v>
      </c>
      <c r="L3" s="279" t="s">
        <v>126</v>
      </c>
      <c r="M3" s="280" t="s">
        <v>12</v>
      </c>
      <c r="N3" s="280" t="s">
        <v>13</v>
      </c>
      <c r="O3" s="280" t="s">
        <v>14</v>
      </c>
      <c r="P3" s="280" t="s">
        <v>15</v>
      </c>
      <c r="Q3" s="181" t="s">
        <v>255</v>
      </c>
    </row>
    <row r="4" spans="1:17" ht="12" customHeight="1" x14ac:dyDescent="0.25">
      <c r="A4" s="159"/>
      <c r="B4" s="293" t="s">
        <v>159</v>
      </c>
      <c r="C4" s="164" t="s">
        <v>160</v>
      </c>
      <c r="D4" s="165">
        <v>0</v>
      </c>
      <c r="E4" s="166">
        <v>0</v>
      </c>
      <c r="F4" s="166">
        <v>0</v>
      </c>
      <c r="G4" s="167">
        <v>12</v>
      </c>
      <c r="H4" s="167">
        <f t="shared" ref="H4:I21" si="0">G4</f>
        <v>12</v>
      </c>
      <c r="I4" s="167">
        <f t="shared" si="0"/>
        <v>12</v>
      </c>
      <c r="J4" s="145"/>
      <c r="K4" s="145"/>
      <c r="L4" s="145"/>
      <c r="M4" s="168">
        <f t="shared" ref="M4:M29" si="1">J4*G4*D4</f>
        <v>0</v>
      </c>
      <c r="N4" s="168">
        <f t="shared" ref="N4:N29" si="2">K4*H4*E4</f>
        <v>0</v>
      </c>
      <c r="O4" s="168">
        <f t="shared" ref="O4:O29" si="3">L4*I4*F4</f>
        <v>0</v>
      </c>
      <c r="P4" s="169">
        <f t="shared" ref="P4:P26" si="4">SUM(M4:O4)</f>
        <v>0</v>
      </c>
      <c r="Q4" s="171" t="str">
        <f>IF(OR(J4&gt;'Precios Máximos Esc.Crec.Otros'!J3, K4&gt;'Precios Máximos Esc.Crec.Otros'!K3, L4&gt;'Precios Máximos Esc.Crec.Otros'!L3), "Supera Precio Máximo", "En precio")</f>
        <v>En precio</v>
      </c>
    </row>
    <row r="5" spans="1:17" ht="12" customHeight="1" x14ac:dyDescent="0.25">
      <c r="A5" s="159"/>
      <c r="B5" s="293" t="s">
        <v>161</v>
      </c>
      <c r="C5" s="164" t="s">
        <v>162</v>
      </c>
      <c r="D5" s="165">
        <v>0</v>
      </c>
      <c r="E5" s="166">
        <v>0</v>
      </c>
      <c r="F5" s="166">
        <v>0</v>
      </c>
      <c r="G5" s="167">
        <v>12</v>
      </c>
      <c r="H5" s="167">
        <f t="shared" si="0"/>
        <v>12</v>
      </c>
      <c r="I5" s="167">
        <f t="shared" si="0"/>
        <v>12</v>
      </c>
      <c r="J5" s="145"/>
      <c r="K5" s="145"/>
      <c r="L5" s="145"/>
      <c r="M5" s="168">
        <f t="shared" si="1"/>
        <v>0</v>
      </c>
      <c r="N5" s="168">
        <f t="shared" si="2"/>
        <v>0</v>
      </c>
      <c r="O5" s="168">
        <f t="shared" si="3"/>
        <v>0</v>
      </c>
      <c r="P5" s="169">
        <f t="shared" si="4"/>
        <v>0</v>
      </c>
      <c r="Q5" s="171" t="str">
        <f>IF(OR(J5&gt;'Precios Máximos Esc.Crec.Otros'!J4, K5&gt;'Precios Máximos Esc.Crec.Otros'!K4, L5&gt;'Precios Máximos Esc.Crec.Otros'!L4), "Supera Precio Máximo", "En precio")</f>
        <v>En precio</v>
      </c>
    </row>
    <row r="6" spans="1:17" ht="12" customHeight="1" x14ac:dyDescent="0.25">
      <c r="A6" s="159"/>
      <c r="B6" s="293" t="s">
        <v>163</v>
      </c>
      <c r="C6" s="164" t="s">
        <v>164</v>
      </c>
      <c r="D6" s="165">
        <v>0</v>
      </c>
      <c r="E6" s="166">
        <v>0</v>
      </c>
      <c r="F6" s="166">
        <v>0</v>
      </c>
      <c r="G6" s="167">
        <v>12</v>
      </c>
      <c r="H6" s="167">
        <f t="shared" si="0"/>
        <v>12</v>
      </c>
      <c r="I6" s="167">
        <f t="shared" si="0"/>
        <v>12</v>
      </c>
      <c r="J6" s="145"/>
      <c r="K6" s="145"/>
      <c r="L6" s="145"/>
      <c r="M6" s="168">
        <f t="shared" si="1"/>
        <v>0</v>
      </c>
      <c r="N6" s="168">
        <f t="shared" si="2"/>
        <v>0</v>
      </c>
      <c r="O6" s="168">
        <f t="shared" si="3"/>
        <v>0</v>
      </c>
      <c r="P6" s="169">
        <f t="shared" si="4"/>
        <v>0</v>
      </c>
      <c r="Q6" s="171" t="str">
        <f>IF(OR(J6&gt;'Precios Máximos Esc.Crec.Otros'!J5, K6&gt;'Precios Máximos Esc.Crec.Otros'!K5, L6&gt;'Precios Máximos Esc.Crec.Otros'!L5), "Supera Precio Máximo", "En precio")</f>
        <v>En precio</v>
      </c>
    </row>
    <row r="7" spans="1:17" ht="12" customHeight="1" x14ac:dyDescent="0.25">
      <c r="A7" s="159"/>
      <c r="B7" s="293" t="s">
        <v>165</v>
      </c>
      <c r="C7" s="164" t="s">
        <v>166</v>
      </c>
      <c r="D7" s="165">
        <v>0</v>
      </c>
      <c r="E7" s="166">
        <v>0</v>
      </c>
      <c r="F7" s="166">
        <v>0</v>
      </c>
      <c r="G7" s="167">
        <v>12</v>
      </c>
      <c r="H7" s="167">
        <f t="shared" si="0"/>
        <v>12</v>
      </c>
      <c r="I7" s="167">
        <f t="shared" si="0"/>
        <v>12</v>
      </c>
      <c r="J7" s="145"/>
      <c r="K7" s="145"/>
      <c r="L7" s="145"/>
      <c r="M7" s="168">
        <f t="shared" si="1"/>
        <v>0</v>
      </c>
      <c r="N7" s="168">
        <f t="shared" si="2"/>
        <v>0</v>
      </c>
      <c r="O7" s="168">
        <f t="shared" si="3"/>
        <v>0</v>
      </c>
      <c r="P7" s="169">
        <f t="shared" si="4"/>
        <v>0</v>
      </c>
      <c r="Q7" s="171" t="str">
        <f>IF(OR(J7&gt;'Precios Máximos Esc.Crec.Otros'!J6, K7&gt;'Precios Máximos Esc.Crec.Otros'!K6, L7&gt;'Precios Máximos Esc.Crec.Otros'!L6), "Supera Precio Máximo", "En precio")</f>
        <v>En precio</v>
      </c>
    </row>
    <row r="8" spans="1:17" ht="12" customHeight="1" x14ac:dyDescent="0.25">
      <c r="A8" s="159"/>
      <c r="B8" s="293" t="s">
        <v>167</v>
      </c>
      <c r="C8" s="164" t="s">
        <v>168</v>
      </c>
      <c r="D8" s="165">
        <v>0</v>
      </c>
      <c r="E8" s="166">
        <v>0</v>
      </c>
      <c r="F8" s="166">
        <v>0</v>
      </c>
      <c r="G8" s="167">
        <v>12</v>
      </c>
      <c r="H8" s="167">
        <f t="shared" si="0"/>
        <v>12</v>
      </c>
      <c r="I8" s="167">
        <f t="shared" si="0"/>
        <v>12</v>
      </c>
      <c r="J8" s="145"/>
      <c r="K8" s="145"/>
      <c r="L8" s="145"/>
      <c r="M8" s="168">
        <f t="shared" si="1"/>
        <v>0</v>
      </c>
      <c r="N8" s="168">
        <f t="shared" si="2"/>
        <v>0</v>
      </c>
      <c r="O8" s="168">
        <f t="shared" si="3"/>
        <v>0</v>
      </c>
      <c r="P8" s="169">
        <f t="shared" si="4"/>
        <v>0</v>
      </c>
      <c r="Q8" s="171" t="str">
        <f>IF(OR(J8&gt;'Precios Máximos Esc.Crec.Otros'!J7, K8&gt;'Precios Máximos Esc.Crec.Otros'!K7, L8&gt;'Precios Máximos Esc.Crec.Otros'!L7), "Supera Precio Máximo", "En precio")</f>
        <v>En precio</v>
      </c>
    </row>
    <row r="9" spans="1:17" ht="12" customHeight="1" x14ac:dyDescent="0.25">
      <c r="A9" s="159"/>
      <c r="B9" s="293" t="s">
        <v>169</v>
      </c>
      <c r="C9" s="164" t="s">
        <v>170</v>
      </c>
      <c r="D9" s="165">
        <v>0</v>
      </c>
      <c r="E9" s="166">
        <v>0</v>
      </c>
      <c r="F9" s="166">
        <v>0</v>
      </c>
      <c r="G9" s="167">
        <v>12</v>
      </c>
      <c r="H9" s="167">
        <f t="shared" si="0"/>
        <v>12</v>
      </c>
      <c r="I9" s="167">
        <f t="shared" si="0"/>
        <v>12</v>
      </c>
      <c r="J9" s="145"/>
      <c r="K9" s="145"/>
      <c r="L9" s="145"/>
      <c r="M9" s="168">
        <f t="shared" si="1"/>
        <v>0</v>
      </c>
      <c r="N9" s="168">
        <f t="shared" si="2"/>
        <v>0</v>
      </c>
      <c r="O9" s="168">
        <f t="shared" si="3"/>
        <v>0</v>
      </c>
      <c r="P9" s="169">
        <f t="shared" si="4"/>
        <v>0</v>
      </c>
      <c r="Q9" s="171" t="str">
        <f>IF(OR(J9&gt;'Precios Máximos Esc.Crec.Otros'!J8, K9&gt;'Precios Máximos Esc.Crec.Otros'!K8, L9&gt;'Precios Máximos Esc.Crec.Otros'!L8), "Supera Precio Máximo", "En precio")</f>
        <v>En precio</v>
      </c>
    </row>
    <row r="10" spans="1:17" ht="12" customHeight="1" x14ac:dyDescent="0.25">
      <c r="A10" s="159"/>
      <c r="B10" s="293" t="s">
        <v>171</v>
      </c>
      <c r="C10" s="164" t="s">
        <v>172</v>
      </c>
      <c r="D10" s="165">
        <v>0</v>
      </c>
      <c r="E10" s="166">
        <v>0</v>
      </c>
      <c r="F10" s="166">
        <v>0</v>
      </c>
      <c r="G10" s="167">
        <v>12</v>
      </c>
      <c r="H10" s="167">
        <f t="shared" si="0"/>
        <v>12</v>
      </c>
      <c r="I10" s="167">
        <f t="shared" si="0"/>
        <v>12</v>
      </c>
      <c r="J10" s="145"/>
      <c r="K10" s="145"/>
      <c r="L10" s="145"/>
      <c r="M10" s="168">
        <f t="shared" si="1"/>
        <v>0</v>
      </c>
      <c r="N10" s="168">
        <f t="shared" si="2"/>
        <v>0</v>
      </c>
      <c r="O10" s="168">
        <f t="shared" si="3"/>
        <v>0</v>
      </c>
      <c r="P10" s="169">
        <f t="shared" si="4"/>
        <v>0</v>
      </c>
      <c r="Q10" s="171" t="str">
        <f>IF(OR(J10&gt;'Precios Máximos Esc.Crec.Otros'!J9, K10&gt;'Precios Máximos Esc.Crec.Otros'!K9, L10&gt;'Precios Máximos Esc.Crec.Otros'!L9), "Supera Precio Máximo", "En precio")</f>
        <v>En precio</v>
      </c>
    </row>
    <row r="11" spans="1:17" ht="12" customHeight="1" x14ac:dyDescent="0.25">
      <c r="A11" s="159"/>
      <c r="B11" s="293" t="s">
        <v>173</v>
      </c>
      <c r="C11" s="164" t="s">
        <v>174</v>
      </c>
      <c r="D11" s="165">
        <v>0</v>
      </c>
      <c r="E11" s="166">
        <v>0</v>
      </c>
      <c r="F11" s="166">
        <v>0</v>
      </c>
      <c r="G11" s="167">
        <v>12</v>
      </c>
      <c r="H11" s="167">
        <f t="shared" si="0"/>
        <v>12</v>
      </c>
      <c r="I11" s="167">
        <f t="shared" si="0"/>
        <v>12</v>
      </c>
      <c r="J11" s="145"/>
      <c r="K11" s="145"/>
      <c r="L11" s="145"/>
      <c r="M11" s="168">
        <f t="shared" si="1"/>
        <v>0</v>
      </c>
      <c r="N11" s="168">
        <f t="shared" si="2"/>
        <v>0</v>
      </c>
      <c r="O11" s="168">
        <f t="shared" si="3"/>
        <v>0</v>
      </c>
      <c r="P11" s="169">
        <f t="shared" si="4"/>
        <v>0</v>
      </c>
      <c r="Q11" s="171" t="str">
        <f>IF(OR(J11&gt;'Precios Máximos Esc.Crec.Otros'!J10, K11&gt;'Precios Máximos Esc.Crec.Otros'!K10, L11&gt;'Precios Máximos Esc.Crec.Otros'!L10), "Supera Precio Máximo", "En precio")</f>
        <v>En precio</v>
      </c>
    </row>
    <row r="12" spans="1:17" ht="12" customHeight="1" x14ac:dyDescent="0.25">
      <c r="A12" s="159"/>
      <c r="B12" s="293" t="s">
        <v>175</v>
      </c>
      <c r="C12" s="164" t="s">
        <v>176</v>
      </c>
      <c r="D12" s="165">
        <v>0</v>
      </c>
      <c r="E12" s="166">
        <v>0</v>
      </c>
      <c r="F12" s="166">
        <v>0</v>
      </c>
      <c r="G12" s="167">
        <v>12</v>
      </c>
      <c r="H12" s="167">
        <f t="shared" si="0"/>
        <v>12</v>
      </c>
      <c r="I12" s="167">
        <f t="shared" si="0"/>
        <v>12</v>
      </c>
      <c r="J12" s="145"/>
      <c r="K12" s="145"/>
      <c r="L12" s="145"/>
      <c r="M12" s="168">
        <f t="shared" si="1"/>
        <v>0</v>
      </c>
      <c r="N12" s="168">
        <f t="shared" si="2"/>
        <v>0</v>
      </c>
      <c r="O12" s="168">
        <f t="shared" si="3"/>
        <v>0</v>
      </c>
      <c r="P12" s="169">
        <f t="shared" si="4"/>
        <v>0</v>
      </c>
      <c r="Q12" s="171" t="str">
        <f>IF(OR(J12&gt;'Precios Máximos Esc.Crec.Otros'!J11, K12&gt;'Precios Máximos Esc.Crec.Otros'!K11, L12&gt;'Precios Máximos Esc.Crec.Otros'!L11), "Supera Precio Máximo", "En precio")</f>
        <v>En precio</v>
      </c>
    </row>
    <row r="13" spans="1:17" ht="12" customHeight="1" x14ac:dyDescent="0.25">
      <c r="A13" s="159"/>
      <c r="B13" s="293" t="s">
        <v>177</v>
      </c>
      <c r="C13" s="164" t="s">
        <v>178</v>
      </c>
      <c r="D13" s="165">
        <v>0</v>
      </c>
      <c r="E13" s="166">
        <v>0</v>
      </c>
      <c r="F13" s="166">
        <v>0</v>
      </c>
      <c r="G13" s="167">
        <v>12</v>
      </c>
      <c r="H13" s="167">
        <f t="shared" si="0"/>
        <v>12</v>
      </c>
      <c r="I13" s="167">
        <f t="shared" si="0"/>
        <v>12</v>
      </c>
      <c r="J13" s="145"/>
      <c r="K13" s="145"/>
      <c r="L13" s="145"/>
      <c r="M13" s="168">
        <f t="shared" si="1"/>
        <v>0</v>
      </c>
      <c r="N13" s="168">
        <f t="shared" si="2"/>
        <v>0</v>
      </c>
      <c r="O13" s="168">
        <f t="shared" si="3"/>
        <v>0</v>
      </c>
      <c r="P13" s="169">
        <f t="shared" si="4"/>
        <v>0</v>
      </c>
      <c r="Q13" s="171" t="str">
        <f>IF(OR(J13&gt;'Precios Máximos Esc.Crec.Otros'!J12, K13&gt;'Precios Máximos Esc.Crec.Otros'!K12, L13&gt;'Precios Máximos Esc.Crec.Otros'!L12), "Supera Precio Máximo", "En precio")</f>
        <v>En precio</v>
      </c>
    </row>
    <row r="14" spans="1:17" ht="12" customHeight="1" x14ac:dyDescent="0.25">
      <c r="A14" s="159"/>
      <c r="B14" s="293" t="s">
        <v>179</v>
      </c>
      <c r="C14" s="164" t="s">
        <v>180</v>
      </c>
      <c r="D14" s="165">
        <v>0</v>
      </c>
      <c r="E14" s="166">
        <v>0</v>
      </c>
      <c r="F14" s="166">
        <v>0</v>
      </c>
      <c r="G14" s="167">
        <v>12</v>
      </c>
      <c r="H14" s="167">
        <f t="shared" si="0"/>
        <v>12</v>
      </c>
      <c r="I14" s="167">
        <f t="shared" si="0"/>
        <v>12</v>
      </c>
      <c r="J14" s="145"/>
      <c r="K14" s="145"/>
      <c r="L14" s="145"/>
      <c r="M14" s="168">
        <f t="shared" si="1"/>
        <v>0</v>
      </c>
      <c r="N14" s="168">
        <f t="shared" si="2"/>
        <v>0</v>
      </c>
      <c r="O14" s="168">
        <f t="shared" si="3"/>
        <v>0</v>
      </c>
      <c r="P14" s="169">
        <f t="shared" si="4"/>
        <v>0</v>
      </c>
      <c r="Q14" s="171" t="str">
        <f>IF(OR(J14&gt;'Precios Máximos Esc.Crec.Otros'!J13, K14&gt;'Precios Máximos Esc.Crec.Otros'!K13, L14&gt;'Precios Máximos Esc.Crec.Otros'!L13), "Supera Precio Máximo", "En precio")</f>
        <v>En precio</v>
      </c>
    </row>
    <row r="15" spans="1:17" ht="12" customHeight="1" x14ac:dyDescent="0.25">
      <c r="A15" s="159"/>
      <c r="B15" s="293" t="s">
        <v>181</v>
      </c>
      <c r="C15" s="164" t="s">
        <v>182</v>
      </c>
      <c r="D15" s="165">
        <v>0</v>
      </c>
      <c r="E15" s="166">
        <v>0</v>
      </c>
      <c r="F15" s="166">
        <v>0</v>
      </c>
      <c r="G15" s="167">
        <v>12</v>
      </c>
      <c r="H15" s="167">
        <f t="shared" si="0"/>
        <v>12</v>
      </c>
      <c r="I15" s="167">
        <f t="shared" si="0"/>
        <v>12</v>
      </c>
      <c r="J15" s="145"/>
      <c r="K15" s="145"/>
      <c r="L15" s="145"/>
      <c r="M15" s="168">
        <f t="shared" si="1"/>
        <v>0</v>
      </c>
      <c r="N15" s="168">
        <f t="shared" si="2"/>
        <v>0</v>
      </c>
      <c r="O15" s="168">
        <f t="shared" si="3"/>
        <v>0</v>
      </c>
      <c r="P15" s="169">
        <f t="shared" si="4"/>
        <v>0</v>
      </c>
      <c r="Q15" s="171" t="str">
        <f>IF(OR(J15&gt;'Precios Máximos Esc.Crec.Otros'!J14, K15&gt;'Precios Máximos Esc.Crec.Otros'!K14, L15&gt;'Precios Máximos Esc.Crec.Otros'!L14), "Supera Precio Máximo", "En precio")</f>
        <v>En precio</v>
      </c>
    </row>
    <row r="16" spans="1:17" ht="12" customHeight="1" x14ac:dyDescent="0.25">
      <c r="A16" s="159"/>
      <c r="B16" s="293" t="s">
        <v>183</v>
      </c>
      <c r="C16" s="164" t="s">
        <v>184</v>
      </c>
      <c r="D16" s="165">
        <v>0</v>
      </c>
      <c r="E16" s="166">
        <v>0</v>
      </c>
      <c r="F16" s="166">
        <v>0</v>
      </c>
      <c r="G16" s="167">
        <v>12</v>
      </c>
      <c r="H16" s="167">
        <f t="shared" si="0"/>
        <v>12</v>
      </c>
      <c r="I16" s="167">
        <f t="shared" si="0"/>
        <v>12</v>
      </c>
      <c r="J16" s="145"/>
      <c r="K16" s="145"/>
      <c r="L16" s="145"/>
      <c r="M16" s="168">
        <f t="shared" si="1"/>
        <v>0</v>
      </c>
      <c r="N16" s="168">
        <f t="shared" si="2"/>
        <v>0</v>
      </c>
      <c r="O16" s="168">
        <f t="shared" si="3"/>
        <v>0</v>
      </c>
      <c r="P16" s="169">
        <f t="shared" si="4"/>
        <v>0</v>
      </c>
      <c r="Q16" s="171" t="str">
        <f>IF(OR(J16&gt;'Precios Máximos Esc.Crec.Otros'!J15, K16&gt;'Precios Máximos Esc.Crec.Otros'!K15, L16&gt;'Precios Máximos Esc.Crec.Otros'!L15), "Supera Precio Máximo", "En precio")</f>
        <v>En precio</v>
      </c>
    </row>
    <row r="17" spans="1:17" ht="12" customHeight="1" x14ac:dyDescent="0.25">
      <c r="A17" s="159"/>
      <c r="B17" s="293" t="s">
        <v>185</v>
      </c>
      <c r="C17" s="164" t="s">
        <v>186</v>
      </c>
      <c r="D17" s="165">
        <v>0</v>
      </c>
      <c r="E17" s="166">
        <v>0</v>
      </c>
      <c r="F17" s="166">
        <v>0</v>
      </c>
      <c r="G17" s="167">
        <v>12</v>
      </c>
      <c r="H17" s="167">
        <f t="shared" si="0"/>
        <v>12</v>
      </c>
      <c r="I17" s="167">
        <f t="shared" si="0"/>
        <v>12</v>
      </c>
      <c r="J17" s="145"/>
      <c r="K17" s="145"/>
      <c r="L17" s="145"/>
      <c r="M17" s="168">
        <f t="shared" si="1"/>
        <v>0</v>
      </c>
      <c r="N17" s="168">
        <f t="shared" si="2"/>
        <v>0</v>
      </c>
      <c r="O17" s="168">
        <f t="shared" si="3"/>
        <v>0</v>
      </c>
      <c r="P17" s="169">
        <f t="shared" si="4"/>
        <v>0</v>
      </c>
      <c r="Q17" s="171" t="str">
        <f>IF(OR(J17&gt;'Precios Máximos Esc.Crec.Otros'!J16, K17&gt;'Precios Máximos Esc.Crec.Otros'!K16, L17&gt;'Precios Máximos Esc.Crec.Otros'!L16), "Supera Precio Máximo", "En precio")</f>
        <v>En precio</v>
      </c>
    </row>
    <row r="18" spans="1:17" ht="12" customHeight="1" x14ac:dyDescent="0.25">
      <c r="A18" s="159"/>
      <c r="B18" s="293" t="s">
        <v>187</v>
      </c>
      <c r="C18" s="164" t="s">
        <v>188</v>
      </c>
      <c r="D18" s="165">
        <v>0</v>
      </c>
      <c r="E18" s="166">
        <v>0</v>
      </c>
      <c r="F18" s="166">
        <v>0</v>
      </c>
      <c r="G18" s="167">
        <v>12</v>
      </c>
      <c r="H18" s="167">
        <f t="shared" si="0"/>
        <v>12</v>
      </c>
      <c r="I18" s="167">
        <f t="shared" si="0"/>
        <v>12</v>
      </c>
      <c r="J18" s="145"/>
      <c r="K18" s="145"/>
      <c r="L18" s="145"/>
      <c r="M18" s="168">
        <f t="shared" si="1"/>
        <v>0</v>
      </c>
      <c r="N18" s="168">
        <f t="shared" si="2"/>
        <v>0</v>
      </c>
      <c r="O18" s="168">
        <f t="shared" si="3"/>
        <v>0</v>
      </c>
      <c r="P18" s="169">
        <f t="shared" si="4"/>
        <v>0</v>
      </c>
      <c r="Q18" s="171" t="str">
        <f>IF(OR(J18&gt;'Precios Máximos Esc.Crec.Otros'!J17, K18&gt;'Precios Máximos Esc.Crec.Otros'!K17, L18&gt;'Precios Máximos Esc.Crec.Otros'!L17), "Supera Precio Máximo", "En precio")</f>
        <v>En precio</v>
      </c>
    </row>
    <row r="19" spans="1:17" ht="12" customHeight="1" x14ac:dyDescent="0.25">
      <c r="A19" s="159"/>
      <c r="B19" s="293" t="s">
        <v>189</v>
      </c>
      <c r="C19" s="164" t="s">
        <v>190</v>
      </c>
      <c r="D19" s="165">
        <v>0</v>
      </c>
      <c r="E19" s="166">
        <v>0</v>
      </c>
      <c r="F19" s="166">
        <v>0</v>
      </c>
      <c r="G19" s="167">
        <v>12</v>
      </c>
      <c r="H19" s="167">
        <f t="shared" si="0"/>
        <v>12</v>
      </c>
      <c r="I19" s="167">
        <f t="shared" si="0"/>
        <v>12</v>
      </c>
      <c r="J19" s="145"/>
      <c r="K19" s="145"/>
      <c r="L19" s="145"/>
      <c r="M19" s="168">
        <f t="shared" si="1"/>
        <v>0</v>
      </c>
      <c r="N19" s="168">
        <f t="shared" si="2"/>
        <v>0</v>
      </c>
      <c r="O19" s="168">
        <f t="shared" si="3"/>
        <v>0</v>
      </c>
      <c r="P19" s="169">
        <f t="shared" si="4"/>
        <v>0</v>
      </c>
      <c r="Q19" s="171" t="str">
        <f>IF(OR(J19&gt;'Precios Máximos Esc.Crec.Otros'!J18, K19&gt;'Precios Máximos Esc.Crec.Otros'!K18, L19&gt;'Precios Máximos Esc.Crec.Otros'!L18), "Supera Precio Máximo", "En precio")</f>
        <v>En precio</v>
      </c>
    </row>
    <row r="20" spans="1:17" ht="12" customHeight="1" x14ac:dyDescent="0.25">
      <c r="A20" s="159"/>
      <c r="B20" s="293" t="s">
        <v>191</v>
      </c>
      <c r="C20" s="164" t="s">
        <v>192</v>
      </c>
      <c r="D20" s="165">
        <v>0</v>
      </c>
      <c r="E20" s="166">
        <v>0</v>
      </c>
      <c r="F20" s="166">
        <v>0</v>
      </c>
      <c r="G20" s="167">
        <v>12</v>
      </c>
      <c r="H20" s="167">
        <f t="shared" si="0"/>
        <v>12</v>
      </c>
      <c r="I20" s="167">
        <f t="shared" si="0"/>
        <v>12</v>
      </c>
      <c r="J20" s="145"/>
      <c r="K20" s="145"/>
      <c r="L20" s="145"/>
      <c r="M20" s="168">
        <f t="shared" si="1"/>
        <v>0</v>
      </c>
      <c r="N20" s="168">
        <f t="shared" si="2"/>
        <v>0</v>
      </c>
      <c r="O20" s="168">
        <f t="shared" si="3"/>
        <v>0</v>
      </c>
      <c r="P20" s="169">
        <f t="shared" si="4"/>
        <v>0</v>
      </c>
      <c r="Q20" s="171" t="str">
        <f>IF(OR(J20&gt;'Precios Máximos Esc.Crec.Otros'!J19, K20&gt;'Precios Máximos Esc.Crec.Otros'!K19, L20&gt;'Precios Máximos Esc.Crec.Otros'!L19), "Supera Precio Máximo", "En precio")</f>
        <v>En precio</v>
      </c>
    </row>
    <row r="21" spans="1:17" ht="12" customHeight="1" x14ac:dyDescent="0.25">
      <c r="A21" s="159"/>
      <c r="B21" s="293" t="s">
        <v>193</v>
      </c>
      <c r="C21" s="164" t="s">
        <v>194</v>
      </c>
      <c r="D21" s="165">
        <v>0</v>
      </c>
      <c r="E21" s="166">
        <v>0</v>
      </c>
      <c r="F21" s="166">
        <v>0</v>
      </c>
      <c r="G21" s="167">
        <v>12</v>
      </c>
      <c r="H21" s="167">
        <f t="shared" si="0"/>
        <v>12</v>
      </c>
      <c r="I21" s="167">
        <f t="shared" si="0"/>
        <v>12</v>
      </c>
      <c r="J21" s="145"/>
      <c r="K21" s="145"/>
      <c r="L21" s="145"/>
      <c r="M21" s="168">
        <f t="shared" si="1"/>
        <v>0</v>
      </c>
      <c r="N21" s="168">
        <f t="shared" si="2"/>
        <v>0</v>
      </c>
      <c r="O21" s="168">
        <f t="shared" si="3"/>
        <v>0</v>
      </c>
      <c r="P21" s="169">
        <f t="shared" si="4"/>
        <v>0</v>
      </c>
      <c r="Q21" s="171" t="str">
        <f>IF(OR(J21&gt;'Precios Máximos Esc.Crec.Otros'!J20, K21&gt;'Precios Máximos Esc.Crec.Otros'!K20, L21&gt;'Precios Máximos Esc.Crec.Otros'!L20), "Supera Precio Máximo", "En precio")</f>
        <v>En precio</v>
      </c>
    </row>
    <row r="22" spans="1:17" ht="12" customHeight="1" x14ac:dyDescent="0.25">
      <c r="A22" s="159"/>
      <c r="B22" s="293" t="s">
        <v>195</v>
      </c>
      <c r="C22" s="164" t="s">
        <v>196</v>
      </c>
      <c r="D22" s="165">
        <v>0</v>
      </c>
      <c r="E22" s="166">
        <v>0</v>
      </c>
      <c r="F22" s="166">
        <v>0</v>
      </c>
      <c r="G22" s="167">
        <v>12</v>
      </c>
      <c r="H22" s="167">
        <f t="shared" ref="H22:I29" si="5">G22</f>
        <v>12</v>
      </c>
      <c r="I22" s="167">
        <f t="shared" si="5"/>
        <v>12</v>
      </c>
      <c r="J22" s="145"/>
      <c r="K22" s="145"/>
      <c r="L22" s="145"/>
      <c r="M22" s="168">
        <f t="shared" si="1"/>
        <v>0</v>
      </c>
      <c r="N22" s="168">
        <f t="shared" si="2"/>
        <v>0</v>
      </c>
      <c r="O22" s="168">
        <f t="shared" si="3"/>
        <v>0</v>
      </c>
      <c r="P22" s="169">
        <f t="shared" si="4"/>
        <v>0</v>
      </c>
      <c r="Q22" s="171" t="str">
        <f>IF(OR(J22&gt;'Precios Máximos Esc.Crec.Otros'!J21, K22&gt;'Precios Máximos Esc.Crec.Otros'!K21, L22&gt;'Precios Máximos Esc.Crec.Otros'!L21), "Supera Precio Máximo", "En precio")</f>
        <v>En precio</v>
      </c>
    </row>
    <row r="23" spans="1:17" ht="12" customHeight="1" x14ac:dyDescent="0.25">
      <c r="A23" s="159"/>
      <c r="B23" s="293" t="s">
        <v>197</v>
      </c>
      <c r="C23" s="164" t="s">
        <v>198</v>
      </c>
      <c r="D23" s="165">
        <v>0</v>
      </c>
      <c r="E23" s="166">
        <v>0</v>
      </c>
      <c r="F23" s="166">
        <v>0</v>
      </c>
      <c r="G23" s="167">
        <v>12</v>
      </c>
      <c r="H23" s="167">
        <f t="shared" si="5"/>
        <v>12</v>
      </c>
      <c r="I23" s="167">
        <f t="shared" si="5"/>
        <v>12</v>
      </c>
      <c r="J23" s="145"/>
      <c r="K23" s="145"/>
      <c r="L23" s="145"/>
      <c r="M23" s="168">
        <f t="shared" si="1"/>
        <v>0</v>
      </c>
      <c r="N23" s="168">
        <f t="shared" si="2"/>
        <v>0</v>
      </c>
      <c r="O23" s="168">
        <f t="shared" si="3"/>
        <v>0</v>
      </c>
      <c r="P23" s="169">
        <f t="shared" si="4"/>
        <v>0</v>
      </c>
      <c r="Q23" s="171" t="str">
        <f>IF(OR(J23&gt;'Precios Máximos Esc.Crec.Otros'!J22, K23&gt;'Precios Máximos Esc.Crec.Otros'!K22, L23&gt;'Precios Máximos Esc.Crec.Otros'!L22), "Supera Precio Máximo", "En precio")</f>
        <v>En precio</v>
      </c>
    </row>
    <row r="24" spans="1:17" s="298" customFormat="1" ht="12" customHeight="1" x14ac:dyDescent="0.25">
      <c r="A24" s="294"/>
      <c r="B24" s="295" t="s">
        <v>199</v>
      </c>
      <c r="C24" s="284" t="s">
        <v>200</v>
      </c>
      <c r="D24" s="296">
        <v>0</v>
      </c>
      <c r="E24" s="297">
        <v>0</v>
      </c>
      <c r="F24" s="297">
        <v>0</v>
      </c>
      <c r="G24" s="173">
        <v>12</v>
      </c>
      <c r="H24" s="173">
        <f t="shared" si="5"/>
        <v>12</v>
      </c>
      <c r="I24" s="173">
        <f t="shared" si="5"/>
        <v>12</v>
      </c>
      <c r="J24" s="146"/>
      <c r="K24" s="146"/>
      <c r="L24" s="146"/>
      <c r="M24" s="174">
        <f t="shared" si="1"/>
        <v>0</v>
      </c>
      <c r="N24" s="174">
        <f t="shared" si="2"/>
        <v>0</v>
      </c>
      <c r="O24" s="174">
        <f t="shared" si="3"/>
        <v>0</v>
      </c>
      <c r="P24" s="175">
        <f t="shared" si="4"/>
        <v>0</v>
      </c>
      <c r="Q24" s="171" t="str">
        <f>IF(OR(J24&gt;'Precios Máximos Esc.Crec.Otros'!J23, K24&gt;'Precios Máximos Esc.Crec.Otros'!K23, L24&gt;'Precios Máximos Esc.Crec.Otros'!L23), "Supera Precio Máximo", "En precio")</f>
        <v>En precio</v>
      </c>
    </row>
    <row r="25" spans="1:17" s="298" customFormat="1" ht="12" customHeight="1" x14ac:dyDescent="0.25">
      <c r="A25" s="294"/>
      <c r="B25" s="295" t="s">
        <v>201</v>
      </c>
      <c r="C25" s="284" t="s">
        <v>202</v>
      </c>
      <c r="D25" s="296">
        <v>0</v>
      </c>
      <c r="E25" s="297">
        <v>0</v>
      </c>
      <c r="F25" s="297">
        <v>0</v>
      </c>
      <c r="G25" s="173">
        <v>12</v>
      </c>
      <c r="H25" s="173">
        <f t="shared" si="5"/>
        <v>12</v>
      </c>
      <c r="I25" s="173">
        <f t="shared" si="5"/>
        <v>12</v>
      </c>
      <c r="J25" s="146"/>
      <c r="K25" s="146"/>
      <c r="L25" s="146"/>
      <c r="M25" s="174">
        <f t="shared" si="1"/>
        <v>0</v>
      </c>
      <c r="N25" s="174">
        <f t="shared" si="2"/>
        <v>0</v>
      </c>
      <c r="O25" s="174">
        <f t="shared" si="3"/>
        <v>0</v>
      </c>
      <c r="P25" s="175">
        <f t="shared" si="4"/>
        <v>0</v>
      </c>
      <c r="Q25" s="171" t="str">
        <f>IF(OR(J25&gt;'Precios Máximos Esc.Crec.Otros'!J24, K25&gt;'Precios Máximos Esc.Crec.Otros'!K24, L25&gt;'Precios Máximos Esc.Crec.Otros'!L24), "Supera Precio Máximo", "En precio")</f>
        <v>En precio</v>
      </c>
    </row>
    <row r="26" spans="1:17" ht="12" customHeight="1" x14ac:dyDescent="0.25">
      <c r="A26" s="159"/>
      <c r="B26" s="293" t="s">
        <v>163</v>
      </c>
      <c r="C26" s="164" t="s">
        <v>164</v>
      </c>
      <c r="D26" s="165">
        <v>0</v>
      </c>
      <c r="E26" s="166">
        <v>0</v>
      </c>
      <c r="F26" s="166">
        <v>0</v>
      </c>
      <c r="G26" s="167">
        <v>12</v>
      </c>
      <c r="H26" s="167">
        <f t="shared" si="5"/>
        <v>12</v>
      </c>
      <c r="I26" s="167">
        <f t="shared" si="5"/>
        <v>12</v>
      </c>
      <c r="J26" s="145"/>
      <c r="K26" s="145"/>
      <c r="L26" s="145"/>
      <c r="M26" s="168">
        <f t="shared" si="1"/>
        <v>0</v>
      </c>
      <c r="N26" s="168">
        <f t="shared" si="2"/>
        <v>0</v>
      </c>
      <c r="O26" s="168">
        <f t="shared" si="3"/>
        <v>0</v>
      </c>
      <c r="P26" s="169">
        <f t="shared" si="4"/>
        <v>0</v>
      </c>
      <c r="Q26" s="171" t="str">
        <f>IF(OR(J26&gt;'Precios Máximos Esc.Crec.Otros'!J25, K26&gt;'Precios Máximos Esc.Crec.Otros'!K25, L26&gt;'Precios Máximos Esc.Crec.Otros'!L25), "Supera Precio Máximo", "En precio")</f>
        <v>En precio</v>
      </c>
    </row>
    <row r="27" spans="1:17" ht="15" customHeight="1" x14ac:dyDescent="0.25">
      <c r="A27" s="299" t="s">
        <v>215</v>
      </c>
      <c r="B27" s="296" t="s">
        <v>216</v>
      </c>
      <c r="C27" s="164" t="s">
        <v>256</v>
      </c>
      <c r="D27" s="165">
        <v>0</v>
      </c>
      <c r="E27" s="166">
        <v>0</v>
      </c>
      <c r="F27" s="166">
        <v>0</v>
      </c>
      <c r="G27" s="167">
        <v>12</v>
      </c>
      <c r="H27" s="167">
        <f t="shared" si="5"/>
        <v>12</v>
      </c>
      <c r="I27" s="167">
        <f t="shared" si="5"/>
        <v>12</v>
      </c>
      <c r="J27" s="145"/>
      <c r="K27" s="145"/>
      <c r="L27" s="145"/>
      <c r="M27" s="168">
        <f t="shared" si="1"/>
        <v>0</v>
      </c>
      <c r="N27" s="168">
        <f t="shared" si="2"/>
        <v>0</v>
      </c>
      <c r="O27" s="168">
        <f t="shared" si="3"/>
        <v>0</v>
      </c>
      <c r="P27" s="169">
        <f>SUM(M27:O27)</f>
        <v>0</v>
      </c>
      <c r="Q27" s="171" t="str">
        <f>IF(OR(J27&gt;'Precios Máximos Esc.Crec.Otros'!J26, K27&gt;'Precios Máximos Esc.Crec.Otros'!K26, L27&gt;'Precios Máximos Esc.Crec.Otros'!L26), "Supera Precio Máximo", "En precio")</f>
        <v>En precio</v>
      </c>
    </row>
    <row r="28" spans="1:17" x14ac:dyDescent="0.25">
      <c r="A28" s="300" t="s">
        <v>217</v>
      </c>
      <c r="B28" s="301" t="s">
        <v>218</v>
      </c>
      <c r="C28" s="164" t="s">
        <v>257</v>
      </c>
      <c r="D28" s="165">
        <v>0</v>
      </c>
      <c r="E28" s="166">
        <v>0</v>
      </c>
      <c r="F28" s="166">
        <v>0</v>
      </c>
      <c r="G28" s="167">
        <v>12</v>
      </c>
      <c r="H28" s="167">
        <f t="shared" si="5"/>
        <v>12</v>
      </c>
      <c r="I28" s="167">
        <f t="shared" si="5"/>
        <v>12</v>
      </c>
      <c r="J28" s="145"/>
      <c r="K28" s="145"/>
      <c r="L28" s="145"/>
      <c r="M28" s="168">
        <f t="shared" si="1"/>
        <v>0</v>
      </c>
      <c r="N28" s="168">
        <f t="shared" si="2"/>
        <v>0</v>
      </c>
      <c r="O28" s="168">
        <f t="shared" si="3"/>
        <v>0</v>
      </c>
      <c r="P28" s="169">
        <f>SUM(M28:O28)</f>
        <v>0</v>
      </c>
      <c r="Q28" s="171" t="str">
        <f>IF(OR(J28&gt;'Precios Máximos Esc.Crec.Otros'!J27, K28&gt;'Precios Máximos Esc.Crec.Otros'!K27, L28&gt;'Precios Máximos Esc.Crec.Otros'!L27), "Supera Precio Máximo", "En precio")</f>
        <v>En precio</v>
      </c>
    </row>
    <row r="29" spans="1:17" ht="16.5" customHeight="1" x14ac:dyDescent="0.25">
      <c r="A29" s="302" t="s">
        <v>219</v>
      </c>
      <c r="B29" s="296" t="s">
        <v>220</v>
      </c>
      <c r="C29" s="164" t="s">
        <v>160</v>
      </c>
      <c r="D29" s="165">
        <v>0</v>
      </c>
      <c r="E29" s="166">
        <v>0</v>
      </c>
      <c r="F29" s="166">
        <v>0</v>
      </c>
      <c r="G29" s="167">
        <v>12</v>
      </c>
      <c r="H29" s="167">
        <f t="shared" si="5"/>
        <v>12</v>
      </c>
      <c r="I29" s="167">
        <f t="shared" si="5"/>
        <v>12</v>
      </c>
      <c r="J29" s="145"/>
      <c r="K29" s="145"/>
      <c r="L29" s="145"/>
      <c r="M29" s="168">
        <f t="shared" si="1"/>
        <v>0</v>
      </c>
      <c r="N29" s="168">
        <f t="shared" si="2"/>
        <v>0</v>
      </c>
      <c r="O29" s="168">
        <f t="shared" si="3"/>
        <v>0</v>
      </c>
      <c r="P29" s="169">
        <f>SUM(M29:O29)</f>
        <v>0</v>
      </c>
      <c r="Q29" s="171" t="str">
        <f>IF(OR(J29&gt;'Precios Máximos Esc.Crec.Otros'!J28, K29&gt;'Precios Máximos Esc.Crec.Otros'!K28, L29&gt;'Precios Máximos Esc.Crec.Otros'!L28), "Supera Precio Máximo", "En precio")</f>
        <v>En precio</v>
      </c>
    </row>
    <row r="30" spans="1:17" x14ac:dyDescent="0.25">
      <c r="A30" s="286" t="s">
        <v>203</v>
      </c>
      <c r="B30" s="286" t="s">
        <v>254</v>
      </c>
      <c r="C30" s="292"/>
      <c r="D30" s="292"/>
      <c r="E30" s="292"/>
      <c r="F30" s="292"/>
      <c r="G30" s="287"/>
      <c r="H30" s="287"/>
      <c r="I30" s="287"/>
      <c r="J30" s="287"/>
      <c r="K30" s="287"/>
      <c r="L30" s="287"/>
      <c r="Q30" s="182"/>
    </row>
    <row r="31" spans="1:17" ht="12" customHeight="1" x14ac:dyDescent="0.25">
      <c r="A31" s="165"/>
      <c r="B31" s="293" t="s">
        <v>204</v>
      </c>
      <c r="C31" s="164" t="s">
        <v>205</v>
      </c>
      <c r="D31" s="165">
        <v>0</v>
      </c>
      <c r="E31" s="166">
        <v>0</v>
      </c>
      <c r="F31" s="166">
        <v>0</v>
      </c>
      <c r="G31" s="167">
        <v>1</v>
      </c>
      <c r="H31" s="167">
        <f t="shared" ref="H31:I34" si="6">G31</f>
        <v>1</v>
      </c>
      <c r="I31" s="167">
        <f t="shared" si="6"/>
        <v>1</v>
      </c>
      <c r="J31" s="145"/>
      <c r="K31" s="145"/>
      <c r="L31" s="145"/>
      <c r="M31" s="168">
        <v>0</v>
      </c>
      <c r="N31" s="168">
        <f t="shared" ref="N31:O34" si="7">K31*H31*E31</f>
        <v>0</v>
      </c>
      <c r="O31" s="168">
        <f t="shared" si="7"/>
        <v>0</v>
      </c>
      <c r="P31" s="169">
        <f>SUM(M31:O31)</f>
        <v>0</v>
      </c>
      <c r="Q31" s="171" t="str">
        <f>IF(OR(J31&gt;'Precios Máximos Esc.Crec.Otros'!J30, K31&gt;'Precios Máximos Esc.Crec.Otros'!K30, L31&gt;'Precios Máximos Esc.Crec.Otros'!L30), "Supera Precio Máximo", "En precio")</f>
        <v>En precio</v>
      </c>
    </row>
    <row r="32" spans="1:17" ht="12" customHeight="1" x14ac:dyDescent="0.25">
      <c r="A32" s="165"/>
      <c r="B32" s="293" t="s">
        <v>206</v>
      </c>
      <c r="C32" s="164" t="s">
        <v>207</v>
      </c>
      <c r="D32" s="165">
        <v>0</v>
      </c>
      <c r="E32" s="166">
        <v>0</v>
      </c>
      <c r="F32" s="166">
        <v>0</v>
      </c>
      <c r="G32" s="167">
        <v>1</v>
      </c>
      <c r="H32" s="167">
        <f t="shared" si="6"/>
        <v>1</v>
      </c>
      <c r="I32" s="167">
        <f t="shared" si="6"/>
        <v>1</v>
      </c>
      <c r="J32" s="145"/>
      <c r="K32" s="145"/>
      <c r="L32" s="145"/>
      <c r="M32" s="168">
        <v>0</v>
      </c>
      <c r="N32" s="168">
        <f t="shared" si="7"/>
        <v>0</v>
      </c>
      <c r="O32" s="168">
        <f t="shared" si="7"/>
        <v>0</v>
      </c>
      <c r="P32" s="169">
        <f>SUM(M32:O32)</f>
        <v>0</v>
      </c>
      <c r="Q32" s="171" t="str">
        <f>IF(OR(J32&gt;'Precios Máximos Esc.Crec.Otros'!J31, K32&gt;'Precios Máximos Esc.Crec.Otros'!K31, L32&gt;'Precios Máximos Esc.Crec.Otros'!L31), "Supera Precio Máximo", "En precio")</f>
        <v>En precio</v>
      </c>
    </row>
    <row r="33" spans="1:17" ht="12" customHeight="1" x14ac:dyDescent="0.25">
      <c r="A33" s="165"/>
      <c r="B33" s="293" t="s">
        <v>208</v>
      </c>
      <c r="C33" s="164" t="s">
        <v>209</v>
      </c>
      <c r="D33" s="165">
        <v>0</v>
      </c>
      <c r="E33" s="166">
        <v>0</v>
      </c>
      <c r="F33" s="166">
        <v>0</v>
      </c>
      <c r="G33" s="167">
        <v>1</v>
      </c>
      <c r="H33" s="167">
        <f t="shared" si="6"/>
        <v>1</v>
      </c>
      <c r="I33" s="167">
        <f t="shared" si="6"/>
        <v>1</v>
      </c>
      <c r="J33" s="145"/>
      <c r="K33" s="145"/>
      <c r="L33" s="145"/>
      <c r="M33" s="168">
        <v>0</v>
      </c>
      <c r="N33" s="168">
        <f t="shared" si="7"/>
        <v>0</v>
      </c>
      <c r="O33" s="168">
        <f t="shared" si="7"/>
        <v>0</v>
      </c>
      <c r="P33" s="169">
        <f>SUM(M33:O33)</f>
        <v>0</v>
      </c>
      <c r="Q33" s="171" t="str">
        <f>IF(OR(J33&gt;'Precios Máximos Esc.Crec.Otros'!J32, K33&gt;'Precios Máximos Esc.Crec.Otros'!K32, L33&gt;'Precios Máximos Esc.Crec.Otros'!L32), "Supera Precio Máximo", "En precio")</f>
        <v>En precio</v>
      </c>
    </row>
    <row r="34" spans="1:17" ht="12" customHeight="1" x14ac:dyDescent="0.25">
      <c r="A34" s="165"/>
      <c r="B34" s="293" t="s">
        <v>210</v>
      </c>
      <c r="C34" s="164" t="s">
        <v>211</v>
      </c>
      <c r="D34" s="165">
        <v>0</v>
      </c>
      <c r="E34" s="166">
        <v>0</v>
      </c>
      <c r="F34" s="166">
        <v>0</v>
      </c>
      <c r="G34" s="167">
        <v>1</v>
      </c>
      <c r="H34" s="167">
        <f t="shared" si="6"/>
        <v>1</v>
      </c>
      <c r="I34" s="167">
        <f t="shared" si="6"/>
        <v>1</v>
      </c>
      <c r="J34" s="145"/>
      <c r="K34" s="145"/>
      <c r="L34" s="145"/>
      <c r="M34" s="168">
        <v>0</v>
      </c>
      <c r="N34" s="168">
        <f t="shared" si="7"/>
        <v>0</v>
      </c>
      <c r="O34" s="168">
        <f t="shared" si="7"/>
        <v>0</v>
      </c>
      <c r="P34" s="169">
        <f>SUM(M34:O34)</f>
        <v>0</v>
      </c>
      <c r="Q34" s="171" t="str">
        <f>IF(OR(J34&gt;'Precios Máximos Esc.Crec.Otros'!J33, K34&gt;'Precios Máximos Esc.Crec.Otros'!K33, L34&gt;'Precios Máximos Esc.Crec.Otros'!L33), "Supera Precio Máximo", "En precio")</f>
        <v>En precio</v>
      </c>
    </row>
  </sheetData>
  <sheetProtection algorithmName="SHA-512" hashValue="40cI56ULqfrT/vXAfTeCn7Y2NOzNY+X5RZlln7X62g7lnE/lYQ95f3aZvK0quGhJkeBRbmcj4UIm5yoef2xurA==" saltValue="nPQsLhqxJpWjlzGmeTLyhA==" spinCount="100000"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72D9-7B67-4AD0-8046-899D208D7080}">
  <sheetPr>
    <tabColor rgb="FFFF0000"/>
  </sheetPr>
  <dimension ref="A1:S94"/>
  <sheetViews>
    <sheetView workbookViewId="0">
      <pane xSplit="2" ySplit="3" topLeftCell="C19" activePane="bottomRight" state="frozen"/>
      <selection activeCell="N39" sqref="N39"/>
      <selection pane="topRight" activeCell="N39" sqref="N39"/>
      <selection pane="bottomLeft" activeCell="N39" sqref="N39"/>
      <selection pane="bottomRight" activeCell="C4" sqref="C4"/>
    </sheetView>
  </sheetViews>
  <sheetFormatPr baseColWidth="10" defaultColWidth="8.7109375" defaultRowHeight="15" x14ac:dyDescent="0.25"/>
  <cols>
    <col min="1" max="1" width="27.140625" hidden="1" customWidth="1"/>
    <col min="2" max="2" width="71.140625" bestFit="1" customWidth="1"/>
    <col min="3" max="3" width="9.5703125" customWidth="1"/>
    <col min="9" max="9" width="9.85546875" customWidth="1"/>
    <col min="10" max="10" width="14.5703125" bestFit="1" customWidth="1"/>
    <col min="11" max="11" width="15.140625" customWidth="1"/>
    <col min="12" max="12" width="19" customWidth="1"/>
    <col min="13" max="13" width="19.85546875" hidden="1" customWidth="1"/>
    <col min="14" max="14" width="16.42578125" hidden="1" customWidth="1"/>
    <col min="15" max="15" width="15.5703125" hidden="1" customWidth="1"/>
    <col min="16" max="16" width="19" hidden="1" customWidth="1"/>
    <col min="17" max="17" width="10.28515625" hidden="1" customWidth="1"/>
    <col min="18" max="18" width="13.42578125" hidden="1" customWidth="1"/>
    <col min="19" max="19" width="11.5703125" hidden="1" customWidth="1"/>
    <col min="20" max="20" width="14.5703125" bestFit="1" customWidth="1"/>
  </cols>
  <sheetData>
    <row r="1" spans="1:18" x14ac:dyDescent="0.25">
      <c r="A1" s="5"/>
      <c r="B1" s="5"/>
      <c r="C1" s="5"/>
      <c r="D1" s="5"/>
      <c r="E1" s="4"/>
      <c r="F1" s="4"/>
      <c r="G1" s="5"/>
      <c r="H1" s="5"/>
      <c r="I1" s="5"/>
    </row>
    <row r="2" spans="1:18" ht="18.75" x14ac:dyDescent="0.25">
      <c r="A2" s="123"/>
      <c r="B2" s="123" t="s">
        <v>250</v>
      </c>
      <c r="C2" s="23"/>
      <c r="D2" s="23"/>
      <c r="E2" s="24"/>
      <c r="F2" s="24"/>
      <c r="G2" s="5"/>
      <c r="H2" s="5"/>
      <c r="I2" s="5"/>
    </row>
    <row r="3" spans="1:18" ht="14.1" customHeight="1" x14ac:dyDescent="0.25">
      <c r="A3" s="6" t="s">
        <v>8</v>
      </c>
      <c r="B3" s="9" t="s">
        <v>16</v>
      </c>
      <c r="C3" s="3"/>
      <c r="D3" s="7"/>
      <c r="E3" s="7"/>
      <c r="F3" s="3"/>
      <c r="G3" s="5"/>
      <c r="H3" s="5"/>
      <c r="I3" s="5"/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</row>
    <row r="4" spans="1:18" ht="12" customHeight="1" x14ac:dyDescent="0.25">
      <c r="A4" s="9" t="s">
        <v>16</v>
      </c>
      <c r="B4" s="10" t="s">
        <v>17</v>
      </c>
      <c r="C4" s="10" t="s">
        <v>18</v>
      </c>
      <c r="D4" s="11">
        <v>19</v>
      </c>
      <c r="E4" s="12">
        <f>D4</f>
        <v>19</v>
      </c>
      <c r="F4" s="12">
        <f>E4</f>
        <v>19</v>
      </c>
      <c r="G4" s="14">
        <v>12</v>
      </c>
      <c r="H4" s="14">
        <f t="shared" ref="H4:I8" si="0">G4</f>
        <v>12</v>
      </c>
      <c r="I4" s="14">
        <f>H4</f>
        <v>12</v>
      </c>
      <c r="J4" s="15">
        <v>56.04</v>
      </c>
      <c r="K4" s="15">
        <v>56.04</v>
      </c>
      <c r="L4" s="15">
        <v>56.04</v>
      </c>
      <c r="M4" s="15">
        <f t="shared" ref="M4:O6" si="1">J4*G4*D4</f>
        <v>12777.12</v>
      </c>
      <c r="N4" s="15">
        <f t="shared" si="1"/>
        <v>12777.12</v>
      </c>
      <c r="O4" s="15">
        <f t="shared" si="1"/>
        <v>12777.12</v>
      </c>
      <c r="P4" s="16">
        <f>SUM(M4:O4)</f>
        <v>38331.360000000001</v>
      </c>
      <c r="Q4" s="56">
        <f t="shared" ref="Q4:Q28" si="2">P4/$O$62</f>
        <v>5.0392117946943035E-3</v>
      </c>
    </row>
    <row r="5" spans="1:18" ht="12" customHeight="1" x14ac:dyDescent="0.25">
      <c r="A5" s="9"/>
      <c r="B5" s="10" t="s">
        <v>19</v>
      </c>
      <c r="C5" s="10" t="s">
        <v>20</v>
      </c>
      <c r="D5" s="11">
        <v>1800</v>
      </c>
      <c r="E5" s="12">
        <f t="shared" ref="E5:F8" si="3">D5</f>
        <v>1800</v>
      </c>
      <c r="F5" s="12">
        <f t="shared" si="3"/>
        <v>1800</v>
      </c>
      <c r="G5" s="14">
        <v>12</v>
      </c>
      <c r="H5" s="14">
        <f t="shared" si="0"/>
        <v>12</v>
      </c>
      <c r="I5" s="14">
        <f t="shared" si="0"/>
        <v>12</v>
      </c>
      <c r="J5" s="15">
        <v>29.9</v>
      </c>
      <c r="K5" s="15">
        <v>29.9</v>
      </c>
      <c r="L5" s="15">
        <v>29.9</v>
      </c>
      <c r="M5" s="15">
        <f t="shared" si="1"/>
        <v>645839.99999999988</v>
      </c>
      <c r="N5" s="15">
        <f t="shared" si="1"/>
        <v>645839.99999999988</v>
      </c>
      <c r="O5" s="15">
        <f t="shared" si="1"/>
        <v>645839.99999999988</v>
      </c>
      <c r="P5" s="16">
        <f>SUM(M5:O5)</f>
        <v>1937519.9999999995</v>
      </c>
      <c r="Q5" s="56">
        <f t="shared" si="2"/>
        <v>0.25471503323795724</v>
      </c>
    </row>
    <row r="6" spans="1:18" ht="12" customHeight="1" x14ac:dyDescent="0.25">
      <c r="A6" s="9"/>
      <c r="B6" s="10" t="s">
        <v>21</v>
      </c>
      <c r="C6" s="10" t="s">
        <v>22</v>
      </c>
      <c r="D6" s="11">
        <f>609+98</f>
        <v>707</v>
      </c>
      <c r="E6" s="12">
        <f t="shared" si="3"/>
        <v>707</v>
      </c>
      <c r="F6" s="12">
        <f t="shared" si="3"/>
        <v>707</v>
      </c>
      <c r="G6" s="14">
        <v>12</v>
      </c>
      <c r="H6" s="14">
        <f t="shared" si="0"/>
        <v>12</v>
      </c>
      <c r="I6" s="14">
        <f t="shared" si="0"/>
        <v>12</v>
      </c>
      <c r="J6" s="15">
        <v>35.18</v>
      </c>
      <c r="K6" s="15">
        <v>35.18</v>
      </c>
      <c r="L6" s="15">
        <v>35.18</v>
      </c>
      <c r="M6" s="15">
        <f t="shared" si="1"/>
        <v>298467.12</v>
      </c>
      <c r="N6" s="15">
        <f t="shared" si="1"/>
        <v>298467.12</v>
      </c>
      <c r="O6" s="15">
        <f t="shared" si="1"/>
        <v>298467.12</v>
      </c>
      <c r="P6" s="16">
        <f>SUM(M6:O6)</f>
        <v>895401.36</v>
      </c>
      <c r="Q6" s="56">
        <f t="shared" si="2"/>
        <v>0.11771346214424221</v>
      </c>
    </row>
    <row r="7" spans="1:18" ht="12" customHeight="1" x14ac:dyDescent="0.25">
      <c r="A7" s="9" t="s">
        <v>23</v>
      </c>
      <c r="B7" s="9" t="s">
        <v>23</v>
      </c>
      <c r="C7" s="10"/>
      <c r="D7" s="11"/>
      <c r="E7" s="12"/>
      <c r="F7" s="12"/>
      <c r="G7" s="14"/>
      <c r="H7" s="14"/>
      <c r="I7" s="14"/>
      <c r="J7" s="15"/>
      <c r="K7" s="15"/>
      <c r="L7" s="15"/>
      <c r="M7" s="15"/>
      <c r="N7" s="15"/>
      <c r="O7" s="15"/>
      <c r="P7" s="16"/>
      <c r="Q7" s="56">
        <f t="shared" si="2"/>
        <v>0</v>
      </c>
    </row>
    <row r="8" spans="1:18" ht="12" customHeight="1" x14ac:dyDescent="0.25">
      <c r="A8" s="33" t="s">
        <v>24</v>
      </c>
      <c r="B8" s="10" t="s">
        <v>19</v>
      </c>
      <c r="C8" s="10" t="s">
        <v>20</v>
      </c>
      <c r="D8" s="11">
        <v>43</v>
      </c>
      <c r="E8" s="12">
        <f t="shared" si="3"/>
        <v>43</v>
      </c>
      <c r="F8" s="12">
        <f t="shared" si="3"/>
        <v>43</v>
      </c>
      <c r="G8" s="14">
        <v>12</v>
      </c>
      <c r="H8" s="14">
        <f t="shared" si="0"/>
        <v>12</v>
      </c>
      <c r="I8" s="14">
        <f t="shared" si="0"/>
        <v>12</v>
      </c>
      <c r="J8" s="15">
        <v>29.9</v>
      </c>
      <c r="K8" s="15">
        <v>29.9</v>
      </c>
      <c r="L8" s="15">
        <v>29.9</v>
      </c>
      <c r="M8" s="15">
        <f>J8*G8*D8</f>
        <v>15428.399999999998</v>
      </c>
      <c r="N8" s="15">
        <f>K8*H8*E8</f>
        <v>15428.399999999998</v>
      </c>
      <c r="O8" s="15">
        <f>L8*I8*F8</f>
        <v>15428.399999999998</v>
      </c>
      <c r="P8" s="16">
        <f>SUM(M8:O8)</f>
        <v>46285.2</v>
      </c>
      <c r="Q8" s="56">
        <f t="shared" si="2"/>
        <v>6.0848591273512014E-3</v>
      </c>
    </row>
    <row r="9" spans="1:18" ht="12" customHeight="1" x14ac:dyDescent="0.25">
      <c r="A9" s="33"/>
      <c r="B9" s="10"/>
      <c r="C9" s="10"/>
      <c r="D9" s="11"/>
      <c r="E9" s="12"/>
      <c r="F9" s="12"/>
      <c r="G9" s="14"/>
      <c r="H9" s="14"/>
      <c r="I9" s="14"/>
      <c r="J9" s="15"/>
      <c r="K9" s="15"/>
      <c r="L9" s="15"/>
      <c r="M9" s="15"/>
      <c r="N9" s="15"/>
      <c r="O9" s="15"/>
      <c r="P9" s="16"/>
      <c r="Q9" s="56">
        <f t="shared" si="2"/>
        <v>0</v>
      </c>
    </row>
    <row r="10" spans="1:18" ht="12" customHeight="1" x14ac:dyDescent="0.25">
      <c r="A10" s="9" t="s">
        <v>25</v>
      </c>
      <c r="B10" s="9" t="s">
        <v>25</v>
      </c>
      <c r="C10" s="10"/>
      <c r="D10" s="11"/>
      <c r="E10" s="12"/>
      <c r="F10" s="12"/>
      <c r="G10" s="14"/>
      <c r="H10" s="14"/>
      <c r="I10" s="14"/>
      <c r="J10" s="15"/>
      <c r="K10" s="15"/>
      <c r="L10" s="15"/>
      <c r="M10" s="15"/>
      <c r="N10" s="15"/>
      <c r="O10" s="15"/>
      <c r="P10" s="16"/>
      <c r="Q10" s="56">
        <f t="shared" si="2"/>
        <v>0</v>
      </c>
    </row>
    <row r="11" spans="1:18" ht="12" customHeight="1" x14ac:dyDescent="0.25">
      <c r="A11" s="33" t="s">
        <v>26</v>
      </c>
      <c r="B11" s="10" t="s">
        <v>27</v>
      </c>
      <c r="C11" s="10" t="s">
        <v>28</v>
      </c>
      <c r="D11" s="11">
        <v>600</v>
      </c>
      <c r="E11" s="12">
        <f t="shared" ref="E11:F16" si="4">D11</f>
        <v>600</v>
      </c>
      <c r="F11" s="12">
        <f t="shared" si="4"/>
        <v>600</v>
      </c>
      <c r="G11" s="14">
        <v>12</v>
      </c>
      <c r="H11" s="14">
        <f t="shared" ref="H11:I27" si="5">G11</f>
        <v>12</v>
      </c>
      <c r="I11" s="14">
        <f t="shared" si="5"/>
        <v>12</v>
      </c>
      <c r="J11" s="15">
        <v>6.9599999999999991</v>
      </c>
      <c r="K11" s="15">
        <v>6.9599999999999991</v>
      </c>
      <c r="L11" s="15">
        <v>6.9599999999999991</v>
      </c>
      <c r="M11" s="15">
        <f t="shared" ref="M11:M28" si="6">J11*G11*D11</f>
        <v>50111.999999999985</v>
      </c>
      <c r="N11" s="15">
        <f t="shared" ref="N11:N28" si="7">K11*H11*E11</f>
        <v>50111.999999999985</v>
      </c>
      <c r="O11" s="15">
        <f t="shared" ref="O11:O28" si="8">L11*I11*F11</f>
        <v>50111.999999999985</v>
      </c>
      <c r="P11" s="16">
        <f t="shared" ref="P11:P28" si="9">SUM(M11:O11)</f>
        <v>150335.99999999994</v>
      </c>
      <c r="Q11" s="56">
        <f t="shared" si="2"/>
        <v>1.9763842043881628E-2</v>
      </c>
    </row>
    <row r="12" spans="1:18" s="22" customFormat="1" ht="12" customHeight="1" x14ac:dyDescent="0.25">
      <c r="A12" s="33" t="s">
        <v>29</v>
      </c>
      <c r="B12" s="10" t="s">
        <v>30</v>
      </c>
      <c r="C12" s="10" t="s">
        <v>31</v>
      </c>
      <c r="D12" s="11">
        <v>225</v>
      </c>
      <c r="E12" s="12">
        <f t="shared" si="4"/>
        <v>225</v>
      </c>
      <c r="F12" s="12">
        <f t="shared" si="4"/>
        <v>225</v>
      </c>
      <c r="G12" s="34">
        <v>12</v>
      </c>
      <c r="H12" s="34">
        <f t="shared" si="5"/>
        <v>12</v>
      </c>
      <c r="I12" s="34">
        <f t="shared" si="5"/>
        <v>12</v>
      </c>
      <c r="J12" s="35">
        <v>1.44</v>
      </c>
      <c r="K12" s="35">
        <v>1.44</v>
      </c>
      <c r="L12" s="35">
        <v>1.44</v>
      </c>
      <c r="M12" s="35">
        <f t="shared" si="6"/>
        <v>3888.0000000000005</v>
      </c>
      <c r="N12" s="35">
        <f t="shared" si="7"/>
        <v>3888.0000000000005</v>
      </c>
      <c r="O12" s="35">
        <f t="shared" si="8"/>
        <v>3888.0000000000005</v>
      </c>
      <c r="P12" s="36">
        <f t="shared" si="9"/>
        <v>11664.000000000002</v>
      </c>
      <c r="Q12" s="56">
        <f t="shared" si="2"/>
        <v>1.5334015378873685E-3</v>
      </c>
      <c r="R12" s="37" t="s">
        <v>32</v>
      </c>
    </row>
    <row r="13" spans="1:18" ht="12" customHeight="1" x14ac:dyDescent="0.25">
      <c r="A13" s="33" t="s">
        <v>33</v>
      </c>
      <c r="B13" s="10" t="s">
        <v>34</v>
      </c>
      <c r="C13" s="10" t="s">
        <v>35</v>
      </c>
      <c r="D13" s="11">
        <v>225</v>
      </c>
      <c r="E13" s="12">
        <f t="shared" si="4"/>
        <v>225</v>
      </c>
      <c r="F13" s="12">
        <f t="shared" si="4"/>
        <v>225</v>
      </c>
      <c r="G13" s="14">
        <v>12</v>
      </c>
      <c r="H13" s="14">
        <f t="shared" si="5"/>
        <v>12</v>
      </c>
      <c r="I13" s="14">
        <f t="shared" si="5"/>
        <v>12</v>
      </c>
      <c r="J13" s="15">
        <v>3.54</v>
      </c>
      <c r="K13" s="15">
        <v>3.54</v>
      </c>
      <c r="L13" s="15">
        <v>3.54</v>
      </c>
      <c r="M13" s="15">
        <f t="shared" si="6"/>
        <v>9558</v>
      </c>
      <c r="N13" s="15">
        <f t="shared" si="7"/>
        <v>9558</v>
      </c>
      <c r="O13" s="15">
        <f t="shared" si="8"/>
        <v>9558</v>
      </c>
      <c r="P13" s="16">
        <f t="shared" si="9"/>
        <v>28674</v>
      </c>
      <c r="Q13" s="56">
        <f t="shared" si="2"/>
        <v>3.7696121139731138E-3</v>
      </c>
    </row>
    <row r="14" spans="1:18" ht="12" customHeight="1" x14ac:dyDescent="0.25">
      <c r="A14" s="33" t="s">
        <v>33</v>
      </c>
      <c r="B14" s="10" t="s">
        <v>36</v>
      </c>
      <c r="C14" s="10" t="s">
        <v>37</v>
      </c>
      <c r="D14" s="11">
        <v>1</v>
      </c>
      <c r="E14" s="12">
        <f t="shared" si="4"/>
        <v>1</v>
      </c>
      <c r="F14" s="12">
        <f t="shared" si="4"/>
        <v>1</v>
      </c>
      <c r="G14" s="14">
        <v>12</v>
      </c>
      <c r="H14" s="14">
        <f t="shared" si="5"/>
        <v>12</v>
      </c>
      <c r="I14" s="14">
        <f t="shared" si="5"/>
        <v>12</v>
      </c>
      <c r="J14" s="15">
        <v>8</v>
      </c>
      <c r="K14" s="15">
        <v>8</v>
      </c>
      <c r="L14" s="15">
        <v>8</v>
      </c>
      <c r="M14" s="15">
        <f t="shared" si="6"/>
        <v>96</v>
      </c>
      <c r="N14" s="15">
        <f t="shared" si="7"/>
        <v>96</v>
      </c>
      <c r="O14" s="15">
        <f t="shared" si="8"/>
        <v>96</v>
      </c>
      <c r="P14" s="16">
        <f t="shared" si="9"/>
        <v>288</v>
      </c>
      <c r="Q14" s="56">
        <f t="shared" si="2"/>
        <v>3.7861766367589339E-5</v>
      </c>
    </row>
    <row r="15" spans="1:18" ht="12" customHeight="1" x14ac:dyDescent="0.25">
      <c r="A15" s="33" t="s">
        <v>38</v>
      </c>
      <c r="B15" s="55" t="s">
        <v>39</v>
      </c>
      <c r="C15" s="55" t="s">
        <v>40</v>
      </c>
      <c r="D15" s="141">
        <v>100</v>
      </c>
      <c r="E15" s="142">
        <f t="shared" si="4"/>
        <v>100</v>
      </c>
      <c r="F15" s="142">
        <f t="shared" si="4"/>
        <v>100</v>
      </c>
      <c r="G15" s="14">
        <v>12</v>
      </c>
      <c r="H15" s="14">
        <f t="shared" si="5"/>
        <v>12</v>
      </c>
      <c r="I15" s="14">
        <f t="shared" si="5"/>
        <v>12</v>
      </c>
      <c r="J15" s="15">
        <v>2.36</v>
      </c>
      <c r="K15" s="15">
        <v>2.36</v>
      </c>
      <c r="L15" s="15">
        <v>2.36</v>
      </c>
      <c r="M15" s="15">
        <f t="shared" si="6"/>
        <v>2832</v>
      </c>
      <c r="N15" s="15">
        <f t="shared" si="7"/>
        <v>2832</v>
      </c>
      <c r="O15" s="15">
        <f t="shared" si="8"/>
        <v>2832</v>
      </c>
      <c r="P15" s="16">
        <f t="shared" si="9"/>
        <v>8496</v>
      </c>
      <c r="Q15" s="56">
        <f t="shared" si="2"/>
        <v>1.1169221078438855E-3</v>
      </c>
      <c r="R15" s="37" t="s">
        <v>32</v>
      </c>
    </row>
    <row r="16" spans="1:18" ht="12" customHeight="1" x14ac:dyDescent="0.25">
      <c r="A16" s="33" t="s">
        <v>41</v>
      </c>
      <c r="B16" s="55" t="s">
        <v>42</v>
      </c>
      <c r="C16" s="55" t="s">
        <v>43</v>
      </c>
      <c r="D16" s="141">
        <v>500</v>
      </c>
      <c r="E16" s="142">
        <f t="shared" si="4"/>
        <v>500</v>
      </c>
      <c r="F16" s="142">
        <f t="shared" si="4"/>
        <v>500</v>
      </c>
      <c r="G16" s="14">
        <v>12</v>
      </c>
      <c r="H16" s="14">
        <f t="shared" si="5"/>
        <v>12</v>
      </c>
      <c r="I16" s="14">
        <f t="shared" si="5"/>
        <v>12</v>
      </c>
      <c r="J16" s="15">
        <v>0.17</v>
      </c>
      <c r="K16" s="15">
        <v>0.17</v>
      </c>
      <c r="L16" s="15">
        <v>0.17</v>
      </c>
      <c r="M16" s="15">
        <f t="shared" si="6"/>
        <v>1020</v>
      </c>
      <c r="N16" s="15">
        <f t="shared" si="7"/>
        <v>1020</v>
      </c>
      <c r="O16" s="15">
        <f t="shared" si="8"/>
        <v>1020</v>
      </c>
      <c r="P16" s="16">
        <f t="shared" si="9"/>
        <v>3060</v>
      </c>
      <c r="Q16" s="56">
        <f t="shared" si="2"/>
        <v>4.0228126765563674E-4</v>
      </c>
    </row>
    <row r="17" spans="1:18" ht="12" customHeight="1" x14ac:dyDescent="0.25">
      <c r="A17" s="33" t="s">
        <v>44</v>
      </c>
      <c r="B17" s="55" t="s">
        <v>45</v>
      </c>
      <c r="C17" s="55" t="s">
        <v>46</v>
      </c>
      <c r="D17" s="141">
        <v>20</v>
      </c>
      <c r="E17" s="142">
        <v>20</v>
      </c>
      <c r="F17" s="142">
        <v>20</v>
      </c>
      <c r="G17" s="14">
        <v>12</v>
      </c>
      <c r="H17" s="14">
        <f t="shared" si="5"/>
        <v>12</v>
      </c>
      <c r="I17" s="14">
        <f t="shared" si="5"/>
        <v>12</v>
      </c>
      <c r="J17" s="15">
        <v>0</v>
      </c>
      <c r="K17" s="15">
        <v>0</v>
      </c>
      <c r="L17" s="15">
        <v>0</v>
      </c>
      <c r="M17" s="15">
        <f t="shared" si="6"/>
        <v>0</v>
      </c>
      <c r="N17" s="15">
        <f t="shared" si="7"/>
        <v>0</v>
      </c>
      <c r="O17" s="15">
        <f t="shared" si="8"/>
        <v>0</v>
      </c>
      <c r="P17" s="16">
        <f t="shared" si="9"/>
        <v>0</v>
      </c>
      <c r="Q17" s="56">
        <f t="shared" si="2"/>
        <v>0</v>
      </c>
    </row>
    <row r="18" spans="1:18" ht="12" customHeight="1" x14ac:dyDescent="0.25">
      <c r="A18" s="33" t="s">
        <v>47</v>
      </c>
      <c r="B18" s="55" t="s">
        <v>48</v>
      </c>
      <c r="C18" s="55" t="s">
        <v>49</v>
      </c>
      <c r="D18" s="141">
        <v>100</v>
      </c>
      <c r="E18" s="142">
        <v>100</v>
      </c>
      <c r="F18" s="142">
        <v>100</v>
      </c>
      <c r="G18" s="14">
        <v>12</v>
      </c>
      <c r="H18" s="14">
        <f t="shared" si="5"/>
        <v>12</v>
      </c>
      <c r="I18" s="14">
        <f t="shared" si="5"/>
        <v>12</v>
      </c>
      <c r="J18" s="15">
        <v>8.6500000000000021</v>
      </c>
      <c r="K18" s="15">
        <v>8.6500000000000021</v>
      </c>
      <c r="L18" s="15">
        <v>8.6500000000000021</v>
      </c>
      <c r="M18" s="15">
        <f t="shared" si="6"/>
        <v>10380.000000000002</v>
      </c>
      <c r="N18" s="15">
        <f t="shared" si="7"/>
        <v>10380.000000000002</v>
      </c>
      <c r="O18" s="15">
        <f t="shared" si="8"/>
        <v>10380.000000000002</v>
      </c>
      <c r="P18" s="16">
        <f t="shared" si="9"/>
        <v>31140.000000000007</v>
      </c>
      <c r="Q18" s="56">
        <f t="shared" si="2"/>
        <v>4.0938034884955982E-3</v>
      </c>
    </row>
    <row r="19" spans="1:18" ht="12" customHeight="1" x14ac:dyDescent="0.25">
      <c r="A19" s="33" t="s">
        <v>50</v>
      </c>
      <c r="B19" s="55" t="s">
        <v>51</v>
      </c>
      <c r="C19" s="55" t="s">
        <v>52</v>
      </c>
      <c r="D19" s="141">
        <v>3</v>
      </c>
      <c r="E19" s="142">
        <v>3</v>
      </c>
      <c r="F19" s="142">
        <v>3</v>
      </c>
      <c r="G19" s="14">
        <v>12</v>
      </c>
      <c r="H19" s="14">
        <f t="shared" si="5"/>
        <v>12</v>
      </c>
      <c r="I19" s="14">
        <f t="shared" si="5"/>
        <v>12</v>
      </c>
      <c r="J19" s="15">
        <v>8.65</v>
      </c>
      <c r="K19" s="15">
        <v>8.65</v>
      </c>
      <c r="L19" s="15">
        <v>8.65</v>
      </c>
      <c r="M19" s="15">
        <f t="shared" si="6"/>
        <v>311.40000000000003</v>
      </c>
      <c r="N19" s="15">
        <f t="shared" si="7"/>
        <v>311.40000000000003</v>
      </c>
      <c r="O19" s="15">
        <f t="shared" si="8"/>
        <v>311.40000000000003</v>
      </c>
      <c r="P19" s="16">
        <f t="shared" si="9"/>
        <v>934.2</v>
      </c>
      <c r="Q19" s="56">
        <f t="shared" si="2"/>
        <v>1.2281410465486792E-4</v>
      </c>
    </row>
    <row r="20" spans="1:18" ht="12" customHeight="1" x14ac:dyDescent="0.25">
      <c r="A20" s="33" t="s">
        <v>53</v>
      </c>
      <c r="B20" s="55" t="s">
        <v>54</v>
      </c>
      <c r="C20" s="55" t="s">
        <v>55</v>
      </c>
      <c r="D20" s="141">
        <v>3</v>
      </c>
      <c r="E20" s="142">
        <v>3</v>
      </c>
      <c r="F20" s="142">
        <v>3</v>
      </c>
      <c r="G20" s="14">
        <v>12</v>
      </c>
      <c r="H20" s="14">
        <f t="shared" si="5"/>
        <v>12</v>
      </c>
      <c r="I20" s="14">
        <f t="shared" si="5"/>
        <v>12</v>
      </c>
      <c r="J20" s="15">
        <v>25.949999999999996</v>
      </c>
      <c r="K20" s="15">
        <v>25.949999999999996</v>
      </c>
      <c r="L20" s="15">
        <v>25.949999999999996</v>
      </c>
      <c r="M20" s="15">
        <f t="shared" si="6"/>
        <v>934.19999999999993</v>
      </c>
      <c r="N20" s="15">
        <f t="shared" si="7"/>
        <v>934.19999999999993</v>
      </c>
      <c r="O20" s="15">
        <f t="shared" si="8"/>
        <v>934.19999999999993</v>
      </c>
      <c r="P20" s="16">
        <f t="shared" si="9"/>
        <v>2802.6</v>
      </c>
      <c r="Q20" s="56">
        <f t="shared" si="2"/>
        <v>3.6844231396460374E-4</v>
      </c>
      <c r="R20" s="37" t="s">
        <v>32</v>
      </c>
    </row>
    <row r="21" spans="1:18" ht="12" customHeight="1" x14ac:dyDescent="0.25">
      <c r="A21" s="33" t="s">
        <v>56</v>
      </c>
      <c r="B21" s="55" t="s">
        <v>57</v>
      </c>
      <c r="C21" s="55" t="s">
        <v>58</v>
      </c>
      <c r="D21" s="141">
        <v>150</v>
      </c>
      <c r="E21" s="142">
        <v>150</v>
      </c>
      <c r="F21" s="142">
        <v>150</v>
      </c>
      <c r="G21" s="14">
        <v>12</v>
      </c>
      <c r="H21" s="14">
        <f t="shared" si="5"/>
        <v>12</v>
      </c>
      <c r="I21" s="14">
        <f t="shared" si="5"/>
        <v>12</v>
      </c>
      <c r="J21" s="15">
        <v>6.9799999999999995</v>
      </c>
      <c r="K21" s="15">
        <v>6.9799999999999995</v>
      </c>
      <c r="L21" s="15">
        <v>6.9799999999999995</v>
      </c>
      <c r="M21" s="15">
        <f t="shared" si="6"/>
        <v>12563.999999999998</v>
      </c>
      <c r="N21" s="15">
        <f t="shared" si="7"/>
        <v>12563.999999999998</v>
      </c>
      <c r="O21" s="15">
        <f t="shared" si="8"/>
        <v>12563.999999999998</v>
      </c>
      <c r="P21" s="16">
        <f t="shared" si="9"/>
        <v>37691.999999999993</v>
      </c>
      <c r="Q21" s="56">
        <f t="shared" si="2"/>
        <v>4.955158673358254E-3</v>
      </c>
    </row>
    <row r="22" spans="1:18" ht="12" customHeight="1" x14ac:dyDescent="0.25">
      <c r="A22" s="33" t="s">
        <v>59</v>
      </c>
      <c r="B22" s="55" t="s">
        <v>60</v>
      </c>
      <c r="C22" s="55" t="s">
        <v>61</v>
      </c>
      <c r="D22" s="141">
        <v>1</v>
      </c>
      <c r="E22" s="142">
        <v>1</v>
      </c>
      <c r="F22" s="142">
        <v>1</v>
      </c>
      <c r="G22" s="14">
        <v>12</v>
      </c>
      <c r="H22" s="14">
        <f t="shared" si="5"/>
        <v>12</v>
      </c>
      <c r="I22" s="14">
        <f t="shared" si="5"/>
        <v>12</v>
      </c>
      <c r="J22" s="15">
        <v>13.2</v>
      </c>
      <c r="K22" s="15">
        <v>13.2</v>
      </c>
      <c r="L22" s="15">
        <v>13.2</v>
      </c>
      <c r="M22" s="15">
        <f t="shared" si="6"/>
        <v>158.39999999999998</v>
      </c>
      <c r="N22" s="15">
        <f t="shared" si="7"/>
        <v>158.39999999999998</v>
      </c>
      <c r="O22" s="15">
        <f t="shared" si="8"/>
        <v>158.39999999999998</v>
      </c>
      <c r="P22" s="16">
        <f t="shared" si="9"/>
        <v>475.19999999999993</v>
      </c>
      <c r="Q22" s="56">
        <f t="shared" si="2"/>
        <v>6.2471914506522395E-5</v>
      </c>
    </row>
    <row r="23" spans="1:18" ht="12" customHeight="1" x14ac:dyDescent="0.25">
      <c r="A23" s="33" t="s">
        <v>62</v>
      </c>
      <c r="B23" s="55" t="s">
        <v>63</v>
      </c>
      <c r="C23" s="55" t="s">
        <v>64</v>
      </c>
      <c r="D23" s="141">
        <f>SUM(D5:D11)</f>
        <v>3150</v>
      </c>
      <c r="E23" s="141">
        <f>SUM(E5:E11)</f>
        <v>3150</v>
      </c>
      <c r="F23" s="141">
        <f>SUM(F5:F11)</f>
        <v>3150</v>
      </c>
      <c r="G23" s="14">
        <v>12</v>
      </c>
      <c r="H23" s="14">
        <f t="shared" si="5"/>
        <v>12</v>
      </c>
      <c r="I23" s="14">
        <f t="shared" si="5"/>
        <v>12</v>
      </c>
      <c r="J23" s="15">
        <v>1.73</v>
      </c>
      <c r="K23" s="15">
        <v>1.73</v>
      </c>
      <c r="L23" s="15">
        <v>1.73</v>
      </c>
      <c r="M23" s="15">
        <f t="shared" si="6"/>
        <v>65393.999999999993</v>
      </c>
      <c r="N23" s="15">
        <f t="shared" si="7"/>
        <v>65393.999999999993</v>
      </c>
      <c r="O23" s="15">
        <f t="shared" si="8"/>
        <v>65393.999999999993</v>
      </c>
      <c r="P23" s="16">
        <f t="shared" si="9"/>
        <v>196181.99999999997</v>
      </c>
      <c r="Q23" s="56">
        <f t="shared" si="2"/>
        <v>2.5790961977522259E-2</v>
      </c>
    </row>
    <row r="24" spans="1:18" ht="12" customHeight="1" x14ac:dyDescent="0.25">
      <c r="A24" s="33"/>
      <c r="B24" s="55" t="s">
        <v>65</v>
      </c>
      <c r="C24" s="55" t="s">
        <v>66</v>
      </c>
      <c r="D24" s="141">
        <v>10</v>
      </c>
      <c r="E24" s="142">
        <f>D24</f>
        <v>10</v>
      </c>
      <c r="F24" s="142">
        <f>E24</f>
        <v>10</v>
      </c>
      <c r="G24" s="14">
        <v>12</v>
      </c>
      <c r="H24" s="14">
        <f t="shared" si="5"/>
        <v>12</v>
      </c>
      <c r="I24" s="14">
        <f t="shared" si="5"/>
        <v>12</v>
      </c>
      <c r="J24" s="15">
        <v>35.6</v>
      </c>
      <c r="K24" s="15">
        <v>35.6</v>
      </c>
      <c r="L24" s="15">
        <v>35.6</v>
      </c>
      <c r="M24" s="15">
        <f t="shared" si="6"/>
        <v>4272</v>
      </c>
      <c r="N24" s="15">
        <f t="shared" si="7"/>
        <v>4272</v>
      </c>
      <c r="O24" s="15">
        <f t="shared" si="8"/>
        <v>4272</v>
      </c>
      <c r="P24" s="16">
        <f t="shared" si="9"/>
        <v>12816</v>
      </c>
      <c r="Q24" s="56">
        <f t="shared" si="2"/>
        <v>1.6848486033577256E-3</v>
      </c>
    </row>
    <row r="25" spans="1:18" ht="12" customHeight="1" x14ac:dyDescent="0.25">
      <c r="A25" s="33" t="s">
        <v>67</v>
      </c>
      <c r="B25" s="55" t="s">
        <v>68</v>
      </c>
      <c r="C25" s="55" t="s">
        <v>69</v>
      </c>
      <c r="D25" s="141">
        <v>10</v>
      </c>
      <c r="E25" s="142">
        <v>10</v>
      </c>
      <c r="F25" s="142">
        <v>10</v>
      </c>
      <c r="G25" s="14">
        <v>12</v>
      </c>
      <c r="H25" s="14">
        <f t="shared" si="5"/>
        <v>12</v>
      </c>
      <c r="I25" s="14">
        <f t="shared" si="5"/>
        <v>12</v>
      </c>
      <c r="J25" s="15">
        <v>34.49</v>
      </c>
      <c r="K25" s="15">
        <v>34.49</v>
      </c>
      <c r="L25" s="15">
        <v>34.49</v>
      </c>
      <c r="M25" s="15">
        <f t="shared" si="6"/>
        <v>4138.8</v>
      </c>
      <c r="N25" s="15">
        <f t="shared" si="7"/>
        <v>4138.8</v>
      </c>
      <c r="O25" s="15">
        <f t="shared" si="8"/>
        <v>4138.8</v>
      </c>
      <c r="P25" s="16">
        <f t="shared" si="9"/>
        <v>12416.400000000001</v>
      </c>
      <c r="Q25" s="56">
        <f t="shared" si="2"/>
        <v>1.6323154025226956E-3</v>
      </c>
      <c r="R25" s="37" t="s">
        <v>32</v>
      </c>
    </row>
    <row r="26" spans="1:18" ht="12" customHeight="1" x14ac:dyDescent="0.25">
      <c r="A26" s="33" t="s">
        <v>67</v>
      </c>
      <c r="B26" s="55" t="s">
        <v>70</v>
      </c>
      <c r="C26" s="55" t="s">
        <v>71</v>
      </c>
      <c r="D26" s="141">
        <v>10</v>
      </c>
      <c r="E26" s="142">
        <v>10</v>
      </c>
      <c r="F26" s="142">
        <v>10</v>
      </c>
      <c r="G26" s="14">
        <v>12</v>
      </c>
      <c r="H26" s="14">
        <f t="shared" si="5"/>
        <v>12</v>
      </c>
      <c r="I26" s="14">
        <f t="shared" si="5"/>
        <v>12</v>
      </c>
      <c r="J26" s="15">
        <v>1.72</v>
      </c>
      <c r="K26" s="15">
        <v>1.72</v>
      </c>
      <c r="L26" s="15">
        <v>1.72</v>
      </c>
      <c r="M26" s="15">
        <f t="shared" si="6"/>
        <v>206.4</v>
      </c>
      <c r="N26" s="15">
        <f t="shared" si="7"/>
        <v>206.4</v>
      </c>
      <c r="O26" s="15">
        <f t="shared" si="8"/>
        <v>206.4</v>
      </c>
      <c r="P26" s="16">
        <f t="shared" si="9"/>
        <v>619.20000000000005</v>
      </c>
      <c r="Q26" s="56">
        <f t="shared" si="2"/>
        <v>8.1402797690317084E-5</v>
      </c>
      <c r="R26" s="37" t="s">
        <v>32</v>
      </c>
    </row>
    <row r="27" spans="1:18" ht="12" customHeight="1" x14ac:dyDescent="0.25">
      <c r="A27" s="33" t="s">
        <v>67</v>
      </c>
      <c r="B27" s="55" t="s">
        <v>72</v>
      </c>
      <c r="C27" s="55" t="s">
        <v>73</v>
      </c>
      <c r="D27" s="141">
        <v>5</v>
      </c>
      <c r="E27" s="142">
        <v>5</v>
      </c>
      <c r="F27" s="12">
        <v>5</v>
      </c>
      <c r="G27" s="14">
        <v>12</v>
      </c>
      <c r="H27" s="14">
        <f t="shared" si="5"/>
        <v>12</v>
      </c>
      <c r="I27" s="14">
        <f t="shared" si="5"/>
        <v>12</v>
      </c>
      <c r="J27" s="15">
        <v>8.6199999999999992</v>
      </c>
      <c r="K27" s="15">
        <v>8.6199999999999992</v>
      </c>
      <c r="L27" s="15">
        <v>8.6199999999999992</v>
      </c>
      <c r="M27" s="15">
        <f t="shared" si="6"/>
        <v>517.20000000000005</v>
      </c>
      <c r="N27" s="15">
        <f t="shared" si="7"/>
        <v>517.20000000000005</v>
      </c>
      <c r="O27" s="15">
        <f t="shared" si="8"/>
        <v>517.20000000000005</v>
      </c>
      <c r="P27" s="16">
        <f t="shared" si="9"/>
        <v>1551.6000000000001</v>
      </c>
      <c r="Q27" s="56">
        <f t="shared" si="2"/>
        <v>2.0398026630538758E-4</v>
      </c>
      <c r="R27" s="37" t="s">
        <v>32</v>
      </c>
    </row>
    <row r="28" spans="1:18" ht="12" customHeight="1" x14ac:dyDescent="0.25">
      <c r="A28" s="33" t="s">
        <v>74</v>
      </c>
      <c r="B28" s="55" t="s">
        <v>75</v>
      </c>
      <c r="C28" s="55" t="s">
        <v>76</v>
      </c>
      <c r="D28" s="141">
        <v>20</v>
      </c>
      <c r="E28" s="142">
        <f>D28</f>
        <v>20</v>
      </c>
      <c r="F28" s="12">
        <f>E28</f>
        <v>20</v>
      </c>
      <c r="G28" s="14">
        <v>12</v>
      </c>
      <c r="H28" s="14">
        <f t="shared" ref="H28:I28" si="10">G28</f>
        <v>12</v>
      </c>
      <c r="I28" s="14">
        <f t="shared" si="10"/>
        <v>12</v>
      </c>
      <c r="J28" s="15">
        <v>17.25</v>
      </c>
      <c r="K28" s="15">
        <v>17.25</v>
      </c>
      <c r="L28" s="15">
        <v>17.25</v>
      </c>
      <c r="M28" s="15">
        <f t="shared" si="6"/>
        <v>4140</v>
      </c>
      <c r="N28" s="15">
        <f t="shared" si="7"/>
        <v>4140</v>
      </c>
      <c r="O28" s="15">
        <f t="shared" si="8"/>
        <v>4140</v>
      </c>
      <c r="P28" s="16">
        <f t="shared" si="9"/>
        <v>12420</v>
      </c>
      <c r="Q28" s="56">
        <f t="shared" si="2"/>
        <v>1.6327886746022903E-3</v>
      </c>
      <c r="R28" s="37" t="s">
        <v>32</v>
      </c>
    </row>
    <row r="29" spans="1:18" ht="12" customHeight="1" x14ac:dyDescent="0.25">
      <c r="B29" s="9" t="s">
        <v>77</v>
      </c>
    </row>
    <row r="30" spans="1:18" ht="12" customHeight="1" x14ac:dyDescent="0.25">
      <c r="A30" s="9" t="s">
        <v>77</v>
      </c>
      <c r="B30" s="10" t="s">
        <v>78</v>
      </c>
      <c r="C30" s="10" t="s">
        <v>79</v>
      </c>
      <c r="D30" s="11">
        <v>30</v>
      </c>
      <c r="E30" s="12">
        <f t="shared" ref="E30:F43" si="11">D30</f>
        <v>30</v>
      </c>
      <c r="F30" s="12">
        <f t="shared" si="11"/>
        <v>30</v>
      </c>
      <c r="G30" s="14">
        <v>12</v>
      </c>
      <c r="H30" s="14">
        <f t="shared" ref="H30:I43" si="12">G30</f>
        <v>12</v>
      </c>
      <c r="I30" s="14">
        <f t="shared" si="12"/>
        <v>12</v>
      </c>
      <c r="J30" s="15">
        <v>11.270000000000001</v>
      </c>
      <c r="K30" s="15">
        <v>11.270000000000001</v>
      </c>
      <c r="L30" s="15">
        <v>11.270000000000001</v>
      </c>
      <c r="M30" s="15">
        <f t="shared" ref="M30:M43" si="13">J30*G30*D30</f>
        <v>4057.2000000000003</v>
      </c>
      <c r="N30" s="15">
        <f t="shared" ref="N30:N43" si="14">K30*H30*E30</f>
        <v>4057.2000000000003</v>
      </c>
      <c r="O30" s="15">
        <f t="shared" ref="O30:O43" si="15">L30*I30*F30</f>
        <v>4057.2000000000003</v>
      </c>
      <c r="P30" s="16">
        <f t="shared" ref="P30:P43" si="16">SUM(M30:O30)</f>
        <v>12171.6</v>
      </c>
      <c r="Q30" s="56">
        <f t="shared" ref="Q30:Q44" si="17">P30/$O$62</f>
        <v>1.6001329011102446E-3</v>
      </c>
    </row>
    <row r="31" spans="1:18" ht="12" customHeight="1" x14ac:dyDescent="0.25">
      <c r="A31" s="9"/>
      <c r="B31" s="10" t="s">
        <v>80</v>
      </c>
      <c r="C31" s="10" t="s">
        <v>81</v>
      </c>
      <c r="D31" s="11">
        <v>558</v>
      </c>
      <c r="E31" s="12">
        <f t="shared" si="11"/>
        <v>558</v>
      </c>
      <c r="F31" s="12">
        <f t="shared" si="11"/>
        <v>558</v>
      </c>
      <c r="G31" s="14">
        <v>1</v>
      </c>
      <c r="H31" s="14">
        <f t="shared" si="12"/>
        <v>1</v>
      </c>
      <c r="I31" s="14">
        <f t="shared" si="12"/>
        <v>1</v>
      </c>
      <c r="J31" s="15">
        <v>250.81</v>
      </c>
      <c r="K31" s="15">
        <v>250.81</v>
      </c>
      <c r="L31" s="15">
        <v>250.81</v>
      </c>
      <c r="M31" s="15">
        <f t="shared" si="13"/>
        <v>139951.98000000001</v>
      </c>
      <c r="N31" s="15">
        <f t="shared" si="14"/>
        <v>139951.98000000001</v>
      </c>
      <c r="O31" s="15">
        <f t="shared" si="15"/>
        <v>139951.98000000001</v>
      </c>
      <c r="P31" s="16">
        <f t="shared" si="16"/>
        <v>419855.94000000006</v>
      </c>
      <c r="Q31" s="56">
        <f t="shared" si="17"/>
        <v>5.5196137181682675E-2</v>
      </c>
    </row>
    <row r="32" spans="1:18" ht="12" customHeight="1" x14ac:dyDescent="0.25">
      <c r="A32" s="9"/>
      <c r="B32" s="10" t="s">
        <v>82</v>
      </c>
      <c r="C32" s="10" t="s">
        <v>83</v>
      </c>
      <c r="D32" s="11">
        <v>17</v>
      </c>
      <c r="E32" s="12">
        <f t="shared" si="11"/>
        <v>17</v>
      </c>
      <c r="F32" s="12">
        <f t="shared" si="11"/>
        <v>17</v>
      </c>
      <c r="G32" s="14">
        <v>1</v>
      </c>
      <c r="H32" s="14">
        <f t="shared" si="12"/>
        <v>1</v>
      </c>
      <c r="I32" s="14">
        <f t="shared" si="12"/>
        <v>1</v>
      </c>
      <c r="J32" s="15">
        <v>585.22</v>
      </c>
      <c r="K32" s="15">
        <v>585.22</v>
      </c>
      <c r="L32" s="15">
        <v>585.22</v>
      </c>
      <c r="M32" s="15">
        <f t="shared" si="13"/>
        <v>9948.74</v>
      </c>
      <c r="N32" s="15">
        <f t="shared" si="14"/>
        <v>9948.74</v>
      </c>
      <c r="O32" s="15">
        <f t="shared" si="15"/>
        <v>9948.74</v>
      </c>
      <c r="P32" s="16">
        <f t="shared" si="16"/>
        <v>29846.22</v>
      </c>
      <c r="Q32" s="56">
        <f t="shared" si="17"/>
        <v>3.9237173909571956E-3</v>
      </c>
    </row>
    <row r="33" spans="1:19" ht="12" customHeight="1" x14ac:dyDescent="0.25">
      <c r="A33" s="11"/>
      <c r="B33" s="10" t="s">
        <v>84</v>
      </c>
      <c r="C33" s="10" t="s">
        <v>85</v>
      </c>
      <c r="D33" s="11">
        <v>348</v>
      </c>
      <c r="E33" s="12">
        <f t="shared" si="11"/>
        <v>348</v>
      </c>
      <c r="F33" s="12">
        <f t="shared" si="11"/>
        <v>348</v>
      </c>
      <c r="G33" s="14">
        <v>1</v>
      </c>
      <c r="H33" s="14">
        <f t="shared" si="12"/>
        <v>1</v>
      </c>
      <c r="I33" s="14">
        <f t="shared" si="12"/>
        <v>1</v>
      </c>
      <c r="J33" s="15">
        <v>57.059999999999995</v>
      </c>
      <c r="K33" s="15">
        <v>57.059999999999995</v>
      </c>
      <c r="L33" s="15">
        <v>57.059999999999995</v>
      </c>
      <c r="M33" s="15">
        <f t="shared" si="13"/>
        <v>19856.879999999997</v>
      </c>
      <c r="N33" s="15">
        <f t="shared" si="14"/>
        <v>19856.879999999997</v>
      </c>
      <c r="O33" s="15">
        <f t="shared" si="15"/>
        <v>19856.879999999997</v>
      </c>
      <c r="P33" s="16">
        <f t="shared" si="16"/>
        <v>59570.639999999992</v>
      </c>
      <c r="Q33" s="56">
        <f t="shared" si="17"/>
        <v>7.8314224098880968E-3</v>
      </c>
    </row>
    <row r="34" spans="1:19" ht="12" customHeight="1" x14ac:dyDescent="0.25">
      <c r="A34" s="11"/>
      <c r="B34" s="10" t="s">
        <v>86</v>
      </c>
      <c r="C34" s="10" t="s">
        <v>87</v>
      </c>
      <c r="D34" s="11">
        <v>27</v>
      </c>
      <c r="E34" s="12">
        <f t="shared" si="11"/>
        <v>27</v>
      </c>
      <c r="F34" s="12">
        <f t="shared" si="11"/>
        <v>27</v>
      </c>
      <c r="G34" s="14">
        <v>1</v>
      </c>
      <c r="H34" s="14">
        <f t="shared" si="12"/>
        <v>1</v>
      </c>
      <c r="I34" s="14">
        <f t="shared" si="12"/>
        <v>1</v>
      </c>
      <c r="J34" s="15">
        <v>131.81</v>
      </c>
      <c r="K34" s="15">
        <v>131.81</v>
      </c>
      <c r="L34" s="15">
        <v>131.81</v>
      </c>
      <c r="M34" s="15">
        <f t="shared" si="13"/>
        <v>3558.87</v>
      </c>
      <c r="N34" s="15">
        <f t="shared" si="14"/>
        <v>3558.87</v>
      </c>
      <c r="O34" s="15">
        <f t="shared" si="15"/>
        <v>3558.87</v>
      </c>
      <c r="P34" s="16">
        <f t="shared" si="16"/>
        <v>10676.61</v>
      </c>
      <c r="Q34" s="56">
        <f t="shared" si="17"/>
        <v>1.4035948382564863E-3</v>
      </c>
    </row>
    <row r="35" spans="1:19" ht="12" customHeight="1" x14ac:dyDescent="0.25">
      <c r="A35" s="11"/>
      <c r="B35" s="10" t="s">
        <v>88</v>
      </c>
      <c r="C35" s="10" t="s">
        <v>89</v>
      </c>
      <c r="D35" s="11">
        <v>1</v>
      </c>
      <c r="E35" s="12">
        <f t="shared" si="11"/>
        <v>1</v>
      </c>
      <c r="F35" s="12">
        <f t="shared" si="11"/>
        <v>1</v>
      </c>
      <c r="G35" s="14">
        <v>1</v>
      </c>
      <c r="H35" s="14">
        <f t="shared" si="12"/>
        <v>1</v>
      </c>
      <c r="I35" s="14">
        <f t="shared" si="12"/>
        <v>1</v>
      </c>
      <c r="J35" s="15">
        <v>1067.1599999999999</v>
      </c>
      <c r="K35" s="15">
        <v>1067.1599999999999</v>
      </c>
      <c r="L35" s="15">
        <v>1067.1599999999999</v>
      </c>
      <c r="M35" s="15">
        <f t="shared" si="13"/>
        <v>1067.1599999999999</v>
      </c>
      <c r="N35" s="15">
        <f t="shared" si="14"/>
        <v>1067.1599999999999</v>
      </c>
      <c r="O35" s="15">
        <f t="shared" si="15"/>
        <v>1067.1599999999999</v>
      </c>
      <c r="P35" s="16">
        <f t="shared" si="16"/>
        <v>3201.4799999999996</v>
      </c>
      <c r="Q35" s="56">
        <f t="shared" si="17"/>
        <v>4.2088086038371495E-4</v>
      </c>
    </row>
    <row r="36" spans="1:19" ht="12" customHeight="1" x14ac:dyDescent="0.25">
      <c r="A36" s="11"/>
      <c r="B36" s="10" t="s">
        <v>90</v>
      </c>
      <c r="C36" s="10" t="s">
        <v>91</v>
      </c>
      <c r="D36" s="11">
        <v>15</v>
      </c>
      <c r="E36" s="12">
        <f t="shared" si="11"/>
        <v>15</v>
      </c>
      <c r="F36" s="12">
        <f t="shared" si="11"/>
        <v>15</v>
      </c>
      <c r="G36" s="14">
        <v>1</v>
      </c>
      <c r="H36" s="14">
        <f t="shared" si="12"/>
        <v>1</v>
      </c>
      <c r="I36" s="14">
        <f t="shared" si="12"/>
        <v>1</v>
      </c>
      <c r="J36" s="15">
        <v>59.01</v>
      </c>
      <c r="K36" s="15">
        <v>59.01</v>
      </c>
      <c r="L36" s="15">
        <v>59.01</v>
      </c>
      <c r="M36" s="15">
        <f t="shared" si="13"/>
        <v>885.15</v>
      </c>
      <c r="N36" s="15">
        <f t="shared" si="14"/>
        <v>885.15</v>
      </c>
      <c r="O36" s="15">
        <f t="shared" si="15"/>
        <v>885.15</v>
      </c>
      <c r="P36" s="16">
        <f t="shared" si="16"/>
        <v>2655.45</v>
      </c>
      <c r="Q36" s="56">
        <f t="shared" si="17"/>
        <v>3.4909731771116357E-4</v>
      </c>
    </row>
    <row r="37" spans="1:19" ht="12" customHeight="1" x14ac:dyDescent="0.25">
      <c r="A37" s="11"/>
      <c r="B37" s="10" t="s">
        <v>92</v>
      </c>
      <c r="C37" s="10" t="s">
        <v>93</v>
      </c>
      <c r="D37" s="11">
        <v>2</v>
      </c>
      <c r="E37" s="12">
        <f t="shared" si="11"/>
        <v>2</v>
      </c>
      <c r="F37" s="12">
        <f t="shared" si="11"/>
        <v>2</v>
      </c>
      <c r="G37" s="14">
        <v>1</v>
      </c>
      <c r="H37" s="14">
        <f t="shared" si="12"/>
        <v>1</v>
      </c>
      <c r="I37" s="14">
        <f t="shared" si="12"/>
        <v>1</v>
      </c>
      <c r="J37" s="15">
        <v>3876.14</v>
      </c>
      <c r="K37" s="15">
        <v>3876.14</v>
      </c>
      <c r="L37" s="15">
        <v>3876.14</v>
      </c>
      <c r="M37" s="15">
        <f t="shared" si="13"/>
        <v>7752.28</v>
      </c>
      <c r="N37" s="15">
        <f t="shared" si="14"/>
        <v>7752.28</v>
      </c>
      <c r="O37" s="15">
        <f t="shared" si="15"/>
        <v>7752.28</v>
      </c>
      <c r="P37" s="16">
        <f t="shared" si="16"/>
        <v>23256.84</v>
      </c>
      <c r="Q37" s="56">
        <f t="shared" si="17"/>
        <v>3.0574480643347445E-3</v>
      </c>
    </row>
    <row r="38" spans="1:19" ht="12" customHeight="1" x14ac:dyDescent="0.25">
      <c r="A38" s="11"/>
      <c r="B38" s="10" t="s">
        <v>94</v>
      </c>
      <c r="C38" s="10" t="s">
        <v>95</v>
      </c>
      <c r="D38" s="11">
        <v>1</v>
      </c>
      <c r="E38" s="12">
        <f t="shared" si="11"/>
        <v>1</v>
      </c>
      <c r="F38" s="12">
        <f t="shared" si="11"/>
        <v>1</v>
      </c>
      <c r="G38" s="14">
        <v>1</v>
      </c>
      <c r="H38" s="14">
        <f t="shared" si="12"/>
        <v>1</v>
      </c>
      <c r="I38" s="14">
        <f t="shared" si="12"/>
        <v>1</v>
      </c>
      <c r="J38" s="15">
        <v>9043.66</v>
      </c>
      <c r="K38" s="15">
        <v>9043.66</v>
      </c>
      <c r="L38" s="15">
        <v>9043.66</v>
      </c>
      <c r="M38" s="15">
        <f t="shared" si="13"/>
        <v>9043.66</v>
      </c>
      <c r="N38" s="15">
        <f t="shared" si="14"/>
        <v>9043.66</v>
      </c>
      <c r="O38" s="15">
        <f t="shared" si="15"/>
        <v>9043.66</v>
      </c>
      <c r="P38" s="16">
        <f t="shared" si="16"/>
        <v>27130.98</v>
      </c>
      <c r="Q38" s="56">
        <f t="shared" si="17"/>
        <v>3.5667598127907606E-3</v>
      </c>
    </row>
    <row r="39" spans="1:19" ht="12" customHeight="1" x14ac:dyDescent="0.25">
      <c r="A39" s="11"/>
      <c r="B39" s="10" t="s">
        <v>96</v>
      </c>
      <c r="C39" s="10" t="s">
        <v>97</v>
      </c>
      <c r="D39" s="11">
        <v>5</v>
      </c>
      <c r="E39" s="12">
        <f t="shared" si="11"/>
        <v>5</v>
      </c>
      <c r="F39" s="12">
        <f t="shared" si="11"/>
        <v>5</v>
      </c>
      <c r="G39" s="14">
        <v>1</v>
      </c>
      <c r="H39" s="14">
        <f t="shared" si="12"/>
        <v>1</v>
      </c>
      <c r="I39" s="14">
        <f t="shared" si="12"/>
        <v>1</v>
      </c>
      <c r="J39" s="15">
        <v>253.76000000000002</v>
      </c>
      <c r="K39" s="15">
        <v>253.76000000000002</v>
      </c>
      <c r="L39" s="15">
        <v>253.76000000000002</v>
      </c>
      <c r="M39" s="15">
        <f t="shared" si="13"/>
        <v>1268.8000000000002</v>
      </c>
      <c r="N39" s="15">
        <f t="shared" si="14"/>
        <v>1268.8000000000002</v>
      </c>
      <c r="O39" s="15">
        <f t="shared" si="15"/>
        <v>1268.8000000000002</v>
      </c>
      <c r="P39" s="16">
        <f t="shared" si="16"/>
        <v>3806.4000000000005</v>
      </c>
      <c r="Q39" s="56">
        <f t="shared" si="17"/>
        <v>5.0040634549163921E-4</v>
      </c>
    </row>
    <row r="40" spans="1:19" ht="12" customHeight="1" x14ac:dyDescent="0.25">
      <c r="A40" s="11"/>
      <c r="B40" s="10" t="s">
        <v>98</v>
      </c>
      <c r="C40" s="10" t="s">
        <v>99</v>
      </c>
      <c r="D40" s="11">
        <v>48</v>
      </c>
      <c r="E40" s="12">
        <f t="shared" si="11"/>
        <v>48</v>
      </c>
      <c r="F40" s="12">
        <f t="shared" si="11"/>
        <v>48</v>
      </c>
      <c r="G40" s="14">
        <v>1</v>
      </c>
      <c r="H40" s="14">
        <f t="shared" si="12"/>
        <v>1</v>
      </c>
      <c r="I40" s="14">
        <f t="shared" si="12"/>
        <v>1</v>
      </c>
      <c r="J40" s="15">
        <v>1011.08</v>
      </c>
      <c r="K40" s="15">
        <v>1011.08</v>
      </c>
      <c r="L40" s="15">
        <v>1011.08</v>
      </c>
      <c r="M40" s="15">
        <f t="shared" si="13"/>
        <v>48531.840000000004</v>
      </c>
      <c r="N40" s="15">
        <f t="shared" si="14"/>
        <v>48531.840000000004</v>
      </c>
      <c r="O40" s="15">
        <f t="shared" si="15"/>
        <v>48531.840000000004</v>
      </c>
      <c r="P40" s="16">
        <f t="shared" si="16"/>
        <v>145595.52000000002</v>
      </c>
      <c r="Q40" s="56">
        <f t="shared" si="17"/>
        <v>1.9140637369471115E-2</v>
      </c>
    </row>
    <row r="41" spans="1:19" ht="12" customHeight="1" x14ac:dyDescent="0.25">
      <c r="A41" s="11"/>
      <c r="B41" s="10" t="s">
        <v>100</v>
      </c>
      <c r="C41" s="10" t="s">
        <v>101</v>
      </c>
      <c r="D41" s="11">
        <v>7</v>
      </c>
      <c r="E41" s="12">
        <f t="shared" si="11"/>
        <v>7</v>
      </c>
      <c r="F41" s="12">
        <f t="shared" si="11"/>
        <v>7</v>
      </c>
      <c r="G41" s="14">
        <v>1</v>
      </c>
      <c r="H41" s="14">
        <f t="shared" si="12"/>
        <v>1</v>
      </c>
      <c r="I41" s="14">
        <f t="shared" si="12"/>
        <v>1</v>
      </c>
      <c r="J41" s="15">
        <v>2358.5299999999997</v>
      </c>
      <c r="K41" s="15">
        <v>2358.5299999999997</v>
      </c>
      <c r="L41" s="15">
        <v>2358.5299999999997</v>
      </c>
      <c r="M41" s="15">
        <f t="shared" si="13"/>
        <v>16509.71</v>
      </c>
      <c r="N41" s="15">
        <f t="shared" si="14"/>
        <v>16509.71</v>
      </c>
      <c r="O41" s="15">
        <f t="shared" si="15"/>
        <v>16509.71</v>
      </c>
      <c r="P41" s="16">
        <f t="shared" si="16"/>
        <v>49529.13</v>
      </c>
      <c r="Q41" s="56">
        <f t="shared" si="17"/>
        <v>6.5113206543401395E-3</v>
      </c>
    </row>
    <row r="42" spans="1:19" ht="12" customHeight="1" x14ac:dyDescent="0.25">
      <c r="A42" s="11"/>
      <c r="B42" t="s">
        <v>102</v>
      </c>
      <c r="C42" s="10" t="s">
        <v>103</v>
      </c>
      <c r="D42" s="11">
        <v>4</v>
      </c>
      <c r="E42" s="12">
        <f t="shared" si="11"/>
        <v>4</v>
      </c>
      <c r="F42" s="12">
        <f t="shared" si="11"/>
        <v>4</v>
      </c>
      <c r="G42" s="14">
        <v>1</v>
      </c>
      <c r="H42" s="14">
        <f t="shared" si="12"/>
        <v>1</v>
      </c>
      <c r="I42" s="14">
        <f t="shared" si="12"/>
        <v>1</v>
      </c>
      <c r="J42" s="15">
        <v>415.06</v>
      </c>
      <c r="K42" s="15">
        <v>415.06</v>
      </c>
      <c r="L42" s="15">
        <v>415.06</v>
      </c>
      <c r="M42" s="15">
        <f t="shared" si="13"/>
        <v>1660.24</v>
      </c>
      <c r="N42" s="15">
        <f t="shared" si="14"/>
        <v>1660.24</v>
      </c>
      <c r="O42" s="15">
        <f t="shared" si="15"/>
        <v>1660.24</v>
      </c>
      <c r="P42" s="16">
        <f t="shared" si="16"/>
        <v>4980.72</v>
      </c>
      <c r="Q42" s="56">
        <f t="shared" si="17"/>
        <v>6.5478769785548465E-4</v>
      </c>
    </row>
    <row r="43" spans="1:19" ht="12" customHeight="1" x14ac:dyDescent="0.25">
      <c r="A43" s="11"/>
      <c r="B43" s="10" t="s">
        <v>104</v>
      </c>
      <c r="C43" s="10" t="s">
        <v>105</v>
      </c>
      <c r="D43" s="11">
        <v>350</v>
      </c>
      <c r="E43" s="12">
        <f t="shared" si="11"/>
        <v>350</v>
      </c>
      <c r="F43" s="12">
        <f t="shared" si="11"/>
        <v>350</v>
      </c>
      <c r="G43" s="14">
        <v>1</v>
      </c>
      <c r="H43" s="14">
        <f t="shared" si="12"/>
        <v>1</v>
      </c>
      <c r="I43" s="14">
        <f t="shared" si="12"/>
        <v>1</v>
      </c>
      <c r="J43" s="15">
        <v>37.380000000000003</v>
      </c>
      <c r="K43" s="15">
        <v>37.380000000000003</v>
      </c>
      <c r="L43" s="15">
        <v>37.380000000000003</v>
      </c>
      <c r="M43" s="15">
        <f t="shared" si="13"/>
        <v>13083</v>
      </c>
      <c r="N43" s="15">
        <f t="shared" si="14"/>
        <v>13083</v>
      </c>
      <c r="O43" s="15">
        <f t="shared" si="15"/>
        <v>13083</v>
      </c>
      <c r="P43" s="16">
        <f t="shared" si="16"/>
        <v>39249</v>
      </c>
      <c r="Q43" s="56">
        <f t="shared" si="17"/>
        <v>5.1598488477830346E-3</v>
      </c>
    </row>
    <row r="44" spans="1:19" x14ac:dyDescent="0.25">
      <c r="L44" s="139" t="s">
        <v>106</v>
      </c>
      <c r="M44" s="124">
        <f>SUM(M4:M43)</f>
        <v>1420210.5499999993</v>
      </c>
      <c r="N44" s="124">
        <f>SUM(N4:N43)</f>
        <v>1420210.5499999993</v>
      </c>
      <c r="O44" s="124">
        <f>SUM(O4:O43)</f>
        <v>1420210.5499999993</v>
      </c>
      <c r="P44" s="124">
        <f>SUM(P4:P43)</f>
        <v>4260631.6500000004</v>
      </c>
      <c r="Q44" s="57">
        <f t="shared" si="17"/>
        <v>0.56012166705089128</v>
      </c>
    </row>
    <row r="45" spans="1:19" ht="14.1" customHeight="1" x14ac:dyDescent="0.25">
      <c r="A45" s="6" t="s">
        <v>107</v>
      </c>
      <c r="B45" s="9" t="str">
        <f>A45</f>
        <v>SCE</v>
      </c>
      <c r="C45" s="3"/>
      <c r="D45" s="7"/>
      <c r="E45" s="7"/>
      <c r="F45" s="3"/>
      <c r="G45" s="5"/>
      <c r="H45" s="5"/>
      <c r="I45" s="5"/>
      <c r="J45" s="8" t="s">
        <v>9</v>
      </c>
      <c r="K45" s="8" t="s">
        <v>10</v>
      </c>
      <c r="L45" s="8" t="s">
        <v>11</v>
      </c>
      <c r="M45" s="8" t="s">
        <v>12</v>
      </c>
      <c r="N45" s="8" t="s">
        <v>13</v>
      </c>
      <c r="O45" s="8" t="s">
        <v>14</v>
      </c>
      <c r="P45" s="8" t="s">
        <v>15</v>
      </c>
    </row>
    <row r="46" spans="1:19" ht="12" customHeight="1" x14ac:dyDescent="0.25">
      <c r="A46" s="9" t="s">
        <v>16</v>
      </c>
      <c r="B46" s="10" t="s">
        <v>108</v>
      </c>
      <c r="C46" s="10" t="s">
        <v>109</v>
      </c>
      <c r="D46" s="11">
        <v>134</v>
      </c>
      <c r="E46" s="19">
        <v>0</v>
      </c>
      <c r="F46" s="19">
        <f>E46</f>
        <v>0</v>
      </c>
      <c r="G46" s="14">
        <v>36</v>
      </c>
      <c r="H46" s="20">
        <v>0</v>
      </c>
      <c r="I46" s="20">
        <f>H46</f>
        <v>0</v>
      </c>
      <c r="J46" s="15">
        <v>93.61</v>
      </c>
      <c r="K46" s="21">
        <v>0</v>
      </c>
      <c r="L46" s="21">
        <v>0</v>
      </c>
      <c r="M46" s="15">
        <f>J46*G46*D46</f>
        <v>451574.64</v>
      </c>
      <c r="N46" s="21">
        <f>K46*H46*E46</f>
        <v>0</v>
      </c>
      <c r="O46" s="21">
        <f>L46*I46*F46</f>
        <v>0</v>
      </c>
      <c r="P46" s="16">
        <f>SUM(M46:O46)</f>
        <v>451574.64</v>
      </c>
      <c r="Q46" s="57"/>
    </row>
    <row r="47" spans="1:19" x14ac:dyDescent="0.25">
      <c r="A47" s="18"/>
      <c r="L47" s="139" t="s">
        <v>110</v>
      </c>
      <c r="M47" s="124">
        <f>SUM(M46)</f>
        <v>451574.64</v>
      </c>
      <c r="N47" s="124">
        <f>SUM(N46)</f>
        <v>0</v>
      </c>
      <c r="O47" s="124">
        <f>SUM(O46)</f>
        <v>0</v>
      </c>
      <c r="P47" s="124">
        <f>SUM(P46)</f>
        <v>451574.64</v>
      </c>
      <c r="Q47" s="57">
        <f>P47/$O$62</f>
        <v>5.9366019156973142E-2</v>
      </c>
      <c r="R47" s="37" t="s">
        <v>212</v>
      </c>
      <c r="S47" s="17">
        <f>M47-60000</f>
        <v>391574.64</v>
      </c>
    </row>
    <row r="48" spans="1:19" ht="14.1" customHeight="1" x14ac:dyDescent="0.25">
      <c r="A48" s="6" t="s">
        <v>111</v>
      </c>
      <c r="B48" s="9" t="str">
        <f>A48</f>
        <v>UNIFIED SUPPORT</v>
      </c>
      <c r="C48" s="3"/>
      <c r="D48" s="7"/>
      <c r="E48" s="7"/>
      <c r="F48" s="3"/>
      <c r="G48" s="5"/>
      <c r="H48" s="5"/>
      <c r="I48" s="5"/>
      <c r="J48" s="8" t="s">
        <v>9</v>
      </c>
      <c r="K48" s="8" t="s">
        <v>10</v>
      </c>
      <c r="L48" s="8" t="s">
        <v>11</v>
      </c>
      <c r="M48" s="8" t="s">
        <v>12</v>
      </c>
      <c r="N48" s="8" t="s">
        <v>13</v>
      </c>
      <c r="O48" s="8" t="s">
        <v>14</v>
      </c>
      <c r="P48" s="8" t="s">
        <v>15</v>
      </c>
    </row>
    <row r="49" spans="1:18" ht="12" customHeight="1" x14ac:dyDescent="0.25">
      <c r="A49" s="9" t="s">
        <v>16</v>
      </c>
      <c r="B49" s="10" t="s">
        <v>112</v>
      </c>
      <c r="C49" s="10" t="s">
        <v>113</v>
      </c>
      <c r="D49" s="11">
        <v>1</v>
      </c>
      <c r="E49" s="11">
        <v>1</v>
      </c>
      <c r="F49" s="11">
        <v>1</v>
      </c>
      <c r="G49" s="14">
        <v>1</v>
      </c>
      <c r="H49" s="14">
        <v>1</v>
      </c>
      <c r="I49" s="14">
        <v>1</v>
      </c>
      <c r="J49" s="32">
        <v>172440</v>
      </c>
      <c r="K49" s="32">
        <v>172440</v>
      </c>
      <c r="L49" s="32">
        <v>172440</v>
      </c>
      <c r="M49" s="32">
        <f t="shared" ref="M49:O50" si="18">J49*G49*D49</f>
        <v>172440</v>
      </c>
      <c r="N49" s="32">
        <f t="shared" si="18"/>
        <v>172440</v>
      </c>
      <c r="O49" s="32">
        <f t="shared" si="18"/>
        <v>172440</v>
      </c>
      <c r="P49" s="16">
        <f>SUM(M49:O49)</f>
        <v>517320</v>
      </c>
      <c r="R49" s="37" t="s">
        <v>32</v>
      </c>
    </row>
    <row r="50" spans="1:18" ht="12" customHeight="1" x14ac:dyDescent="0.25">
      <c r="A50" s="9"/>
      <c r="B50" s="10" t="s">
        <v>114</v>
      </c>
      <c r="C50" s="10" t="s">
        <v>115</v>
      </c>
      <c r="D50" s="11">
        <v>1</v>
      </c>
      <c r="E50" s="11">
        <v>1</v>
      </c>
      <c r="F50" s="11">
        <v>1</v>
      </c>
      <c r="G50" s="14">
        <v>1</v>
      </c>
      <c r="H50" s="14">
        <v>1</v>
      </c>
      <c r="I50" s="14">
        <v>1</v>
      </c>
      <c r="J50" s="32">
        <v>27500</v>
      </c>
      <c r="K50" s="32">
        <v>27500</v>
      </c>
      <c r="L50" s="32">
        <v>27500</v>
      </c>
      <c r="M50" s="32">
        <f t="shared" si="18"/>
        <v>27500</v>
      </c>
      <c r="N50" s="32">
        <f t="shared" si="18"/>
        <v>27500</v>
      </c>
      <c r="O50" s="32">
        <f t="shared" si="18"/>
        <v>27500</v>
      </c>
      <c r="P50" s="16">
        <f>SUM(M50:O50)</f>
        <v>82500</v>
      </c>
      <c r="R50" s="37" t="s">
        <v>32</v>
      </c>
    </row>
    <row r="51" spans="1:18" x14ac:dyDescent="0.25">
      <c r="A51" s="18"/>
      <c r="L51" s="139" t="s">
        <v>116</v>
      </c>
      <c r="M51" s="124">
        <f>SUM(M49:M50)</f>
        <v>199940</v>
      </c>
      <c r="N51" s="124">
        <f>SUM(N49:N50)</f>
        <v>199940</v>
      </c>
      <c r="O51" s="124">
        <f>SUM(O49:O50)</f>
        <v>199940</v>
      </c>
      <c r="P51" s="124">
        <f>SUM(P49:P50)</f>
        <v>599820</v>
      </c>
      <c r="Q51" s="57">
        <f>P51/$O$62</f>
        <v>7.8855016328498048E-2</v>
      </c>
    </row>
    <row r="52" spans="1:18" ht="16.5" hidden="1" thickBot="1" x14ac:dyDescent="0.3">
      <c r="A52" s="18"/>
      <c r="M52" s="125" t="str">
        <f>M48</f>
        <v>PVP Total Año 1</v>
      </c>
      <c r="N52" s="126" t="str">
        <f>N48</f>
        <v>PVP Total Año 2</v>
      </c>
      <c r="O52" s="126" t="str">
        <f>O48</f>
        <v>PVP Total Año 3</v>
      </c>
      <c r="P52" s="127" t="str">
        <f>P48</f>
        <v>PVP TOTAL 3 Años</v>
      </c>
    </row>
    <row r="53" spans="1:18" ht="16.5" hidden="1" thickBot="1" x14ac:dyDescent="0.3">
      <c r="A53" s="18"/>
      <c r="K53" s="43"/>
      <c r="L53" s="79" t="s">
        <v>230</v>
      </c>
      <c r="M53" s="80">
        <f>M47+M44+M51</f>
        <v>2071725.1899999995</v>
      </c>
      <c r="N53" s="80">
        <f>N47+N44+N51</f>
        <v>1620150.5499999993</v>
      </c>
      <c r="O53" s="80">
        <f>O47+O44+O51</f>
        <v>1620150.5499999993</v>
      </c>
      <c r="P53" s="81">
        <f>P51+P47+P44</f>
        <v>5312026.290000001</v>
      </c>
    </row>
    <row r="54" spans="1:18" ht="16.5" hidden="1" thickBot="1" x14ac:dyDescent="0.3">
      <c r="A54" s="18"/>
      <c r="K54" s="43"/>
      <c r="L54" s="79" t="s">
        <v>226</v>
      </c>
      <c r="M54" s="80">
        <f>'Precios Máximos Esc.Crecimiento'!O42</f>
        <v>0</v>
      </c>
      <c r="N54" s="80">
        <f>'Precios Máximos Esc.Crecimiento'!P42</f>
        <v>0</v>
      </c>
      <c r="O54" s="80">
        <f>'Precios Máximos Esc.Crecimiento'!Q42</f>
        <v>0</v>
      </c>
      <c r="P54" s="81">
        <f>SUM(M54:O54)</f>
        <v>0</v>
      </c>
    </row>
    <row r="55" spans="1:18" ht="16.5" hidden="1" thickBot="1" x14ac:dyDescent="0.3">
      <c r="A55" s="18"/>
      <c r="K55" s="43"/>
      <c r="L55" s="79" t="s">
        <v>246</v>
      </c>
      <c r="M55" s="80">
        <f>M53+M54</f>
        <v>2071725.1899999995</v>
      </c>
      <c r="N55" s="80">
        <f>N53+N54</f>
        <v>1620150.5499999993</v>
      </c>
      <c r="O55" s="80">
        <f>O53+O54</f>
        <v>1620150.5499999993</v>
      </c>
      <c r="P55" s="81">
        <f>O55+N55+M55</f>
        <v>5312026.2899999982</v>
      </c>
    </row>
    <row r="56" spans="1:18" ht="15.75" hidden="1" x14ac:dyDescent="0.25">
      <c r="A56" s="18"/>
      <c r="K56" s="59"/>
      <c r="L56" s="128"/>
      <c r="M56" s="129"/>
      <c r="N56" s="130"/>
      <c r="O56" s="131" t="s">
        <v>245</v>
      </c>
      <c r="P56" s="132">
        <f>P55</f>
        <v>5312026.2899999982</v>
      </c>
    </row>
    <row r="57" spans="1:18" ht="15.75" x14ac:dyDescent="0.25">
      <c r="A57" s="18"/>
      <c r="K57" s="59"/>
      <c r="L57" s="128"/>
      <c r="M57" s="129"/>
      <c r="N57" s="133"/>
      <c r="O57" s="129" t="s">
        <v>241</v>
      </c>
      <c r="P57" s="134">
        <f>P56*0.21</f>
        <v>1115525.5208999997</v>
      </c>
    </row>
    <row r="58" spans="1:18" ht="16.5" thickBot="1" x14ac:dyDescent="0.3">
      <c r="A58" s="18"/>
      <c r="K58" s="59"/>
      <c r="L58" s="128"/>
      <c r="M58" s="129"/>
      <c r="N58" s="135"/>
      <c r="O58" s="136" t="s">
        <v>247</v>
      </c>
      <c r="P58" s="137">
        <f>P57+P56</f>
        <v>6427551.8108999981</v>
      </c>
    </row>
    <row r="59" spans="1:18" ht="15.75" x14ac:dyDescent="0.25">
      <c r="A59" s="18"/>
      <c r="K59" s="59"/>
      <c r="L59" s="128"/>
      <c r="M59" s="129"/>
      <c r="N59" s="129"/>
      <c r="O59" s="129"/>
      <c r="P59" s="129"/>
    </row>
    <row r="60" spans="1:18" hidden="1" x14ac:dyDescent="0.25">
      <c r="M60" s="116">
        <f>M62/O62</f>
        <v>0.69834270253636255</v>
      </c>
      <c r="N60" s="116">
        <f>N62/O62</f>
        <v>0.30165729746363745</v>
      </c>
      <c r="O60" s="116">
        <f>N60+M60</f>
        <v>1</v>
      </c>
      <c r="P60" s="61"/>
    </row>
    <row r="61" spans="1:18" ht="15.75" hidden="1" thickBot="1" x14ac:dyDescent="0.3">
      <c r="I61" s="43"/>
      <c r="J61" s="44"/>
      <c r="K61" s="122" t="s">
        <v>117</v>
      </c>
      <c r="L61" s="45"/>
      <c r="M61" s="46" t="s">
        <v>118</v>
      </c>
      <c r="N61" s="46" t="s">
        <v>119</v>
      </c>
      <c r="O61" s="121" t="s">
        <v>120</v>
      </c>
      <c r="P61" s="61"/>
      <c r="Q61" s="62"/>
    </row>
    <row r="62" spans="1:18" ht="15.75" hidden="1" thickBot="1" x14ac:dyDescent="0.3">
      <c r="I62" s="40"/>
      <c r="J62" s="41"/>
      <c r="K62" s="41"/>
      <c r="L62" s="58" t="s">
        <v>222</v>
      </c>
      <c r="M62" s="76">
        <f>P53</f>
        <v>5312026.290000001</v>
      </c>
      <c r="N62" s="76">
        <f>'Precios Máximos Esc.Crecimiento'!R42</f>
        <v>2294591.88</v>
      </c>
      <c r="O62" s="77">
        <f>N62+M62</f>
        <v>7606618.1700000009</v>
      </c>
      <c r="P62" s="61"/>
      <c r="Q62" s="62"/>
    </row>
    <row r="63" spans="1:18" hidden="1" x14ac:dyDescent="0.25">
      <c r="I63" s="59"/>
      <c r="J63" s="59"/>
      <c r="K63" s="59"/>
      <c r="L63" s="60"/>
      <c r="M63" s="112"/>
      <c r="N63" s="113" t="s">
        <v>241</v>
      </c>
      <c r="O63" s="114">
        <f>O62*0.21</f>
        <v>1597389.8157000002</v>
      </c>
      <c r="P63" s="61"/>
      <c r="Q63" s="62"/>
    </row>
    <row r="64" spans="1:18" ht="15.75" hidden="1" thickBot="1" x14ac:dyDescent="0.3">
      <c r="I64" s="59"/>
      <c r="J64" s="59"/>
      <c r="K64" s="59"/>
      <c r="L64" s="60"/>
      <c r="M64" s="112"/>
      <c r="N64" s="115" t="s">
        <v>242</v>
      </c>
      <c r="O64" s="77">
        <f>O63+O62</f>
        <v>9204007.9857000001</v>
      </c>
      <c r="P64" s="61"/>
      <c r="Q64" s="62"/>
    </row>
    <row r="65" spans="9:17" hidden="1" x14ac:dyDescent="0.25">
      <c r="I65" s="59"/>
      <c r="J65" s="59"/>
      <c r="K65" s="59"/>
      <c r="L65" s="60"/>
      <c r="P65" s="61"/>
      <c r="Q65" s="62"/>
    </row>
    <row r="66" spans="9:17" hidden="1" x14ac:dyDescent="0.25">
      <c r="I66" s="82"/>
      <c r="J66" s="83"/>
      <c r="K66" s="83"/>
      <c r="L66" s="84" t="s">
        <v>221</v>
      </c>
      <c r="M66" s="85">
        <v>3965963.1799999997</v>
      </c>
      <c r="N66" s="85">
        <v>2848681.5599999996</v>
      </c>
      <c r="O66" s="110">
        <f>N66+M66</f>
        <v>6814644.7399999993</v>
      </c>
      <c r="P66" s="59"/>
    </row>
    <row r="67" spans="9:17" hidden="1" x14ac:dyDescent="0.25">
      <c r="I67" s="39"/>
      <c r="J67" s="59"/>
      <c r="K67" s="59"/>
      <c r="L67" s="60" t="s">
        <v>231</v>
      </c>
      <c r="M67" s="70">
        <v>3662509.8899999992</v>
      </c>
      <c r="N67" s="70">
        <v>2508053.0099999998</v>
      </c>
      <c r="O67" s="66">
        <f>N67+M67</f>
        <v>6170562.8999999985</v>
      </c>
      <c r="P67" s="59"/>
    </row>
    <row r="68" spans="9:17" hidden="1" x14ac:dyDescent="0.25">
      <c r="I68" s="86"/>
      <c r="J68" s="87"/>
      <c r="K68" s="87"/>
      <c r="L68" s="88" t="str">
        <f>L62&amp;" / licitación267-2020"</f>
        <v>ESCENARIO DEFINITIVO / licitación267-2020</v>
      </c>
      <c r="M68" s="89">
        <f>M62/M66</f>
        <v>1.3394038343038781</v>
      </c>
      <c r="N68" s="89">
        <f>N62/N66</f>
        <v>0.8054925872444656</v>
      </c>
      <c r="O68" s="111">
        <f>O62/O66</f>
        <v>1.1162163928152184</v>
      </c>
      <c r="P68" s="68">
        <f>1-N68</f>
        <v>0.1945074127555344</v>
      </c>
    </row>
    <row r="69" spans="9:17" ht="15.75" hidden="1" thickBot="1" x14ac:dyDescent="0.3">
      <c r="I69" s="40"/>
      <c r="J69" s="41"/>
      <c r="K69" s="41"/>
      <c r="L69" s="42" t="str">
        <f>L62 &amp;" / adjudicación 267-2020"</f>
        <v>ESCENARIO DEFINITIVO / adjudicación 267-2020</v>
      </c>
      <c r="M69" s="109">
        <f>M62/M67</f>
        <v>1.4503786882606895</v>
      </c>
      <c r="N69" s="109">
        <f>N62/N67</f>
        <v>0.91488970562069583</v>
      </c>
      <c r="O69" s="75">
        <f>O62/O67</f>
        <v>1.2327267857523991</v>
      </c>
      <c r="P69" s="59"/>
    </row>
    <row r="70" spans="9:17" hidden="1" x14ac:dyDescent="0.25"/>
    <row r="71" spans="9:17" ht="15.75" hidden="1" thickBot="1" x14ac:dyDescent="0.3">
      <c r="L71" s="316" t="s">
        <v>225</v>
      </c>
      <c r="M71" s="317"/>
      <c r="N71" s="316" t="s">
        <v>240</v>
      </c>
      <c r="O71" s="318"/>
      <c r="P71" s="317"/>
    </row>
    <row r="72" spans="9:17" hidden="1" x14ac:dyDescent="0.25">
      <c r="L72" s="63" t="s">
        <v>227</v>
      </c>
      <c r="M72" s="67">
        <f>Q51+Q47+Q44</f>
        <v>0.69834270253636244</v>
      </c>
      <c r="N72" s="63" t="s">
        <v>223</v>
      </c>
      <c r="O72" s="71">
        <f>SUM(P12,P15,P20,P25:P28)+S47+P51</f>
        <v>1041364.44</v>
      </c>
      <c r="P72" s="73">
        <f>O72/$O$62</f>
        <v>0.13690242059303995</v>
      </c>
    </row>
    <row r="73" spans="9:17" hidden="1" x14ac:dyDescent="0.25">
      <c r="L73" s="64" t="s">
        <v>228</v>
      </c>
      <c r="M73" s="68">
        <f>'Precios Máximos Esc.Crecimiento'!S33+'Precios Máximos Esc.Crecimiento'!S41</f>
        <v>0.30165729746363751</v>
      </c>
      <c r="N73" s="64" t="s">
        <v>224</v>
      </c>
      <c r="O73" s="70">
        <f>SUM('Precios Máximos Esc.Crecimiento'!U23,'Precios Máximos Esc.Crecimiento'!R24:R32)</f>
        <v>944263.31999999983</v>
      </c>
      <c r="P73" s="74">
        <f>O73/$O$62</f>
        <v>0.1241370736504314</v>
      </c>
    </row>
    <row r="74" spans="9:17" ht="15.75" hidden="1" thickBot="1" x14ac:dyDescent="0.3">
      <c r="L74" s="65" t="s">
        <v>229</v>
      </c>
      <c r="M74" s="69">
        <f>SUM(M72:M73)</f>
        <v>1</v>
      </c>
      <c r="N74" s="65" t="s">
        <v>120</v>
      </c>
      <c r="O74" s="72">
        <f>SUM(O72:O73)</f>
        <v>1985627.7599999998</v>
      </c>
      <c r="P74" s="75">
        <f>O74/$O$62</f>
        <v>0.26103949424347134</v>
      </c>
    </row>
    <row r="75" spans="9:17" hidden="1" x14ac:dyDescent="0.25"/>
    <row r="76" spans="9:17" hidden="1" x14ac:dyDescent="0.25"/>
    <row r="77" spans="9:17" ht="15.75" hidden="1" thickBot="1" x14ac:dyDescent="0.3">
      <c r="K77" s="90" t="str">
        <f>M3</f>
        <v>PVP Total Año 1</v>
      </c>
      <c r="L77" s="90" t="str">
        <f>N3</f>
        <v>PVP Total Año 2</v>
      </c>
      <c r="M77" s="90" t="str">
        <f>O3</f>
        <v>PVP Total Año 3</v>
      </c>
    </row>
    <row r="78" spans="9:17" hidden="1" x14ac:dyDescent="0.25">
      <c r="I78" s="319" t="s">
        <v>232</v>
      </c>
      <c r="J78" s="91" t="s">
        <v>233</v>
      </c>
      <c r="K78" s="92">
        <f>M53-SUM(M30:M43)</f>
        <v>1794549.6799999995</v>
      </c>
      <c r="L78" s="92">
        <f t="shared" ref="L78:M78" si="19">N53-SUM(N30:N43)</f>
        <v>1342975.0399999993</v>
      </c>
      <c r="M78" s="92">
        <f t="shared" si="19"/>
        <v>1342975.0399999993</v>
      </c>
      <c r="N78" s="93" t="s">
        <v>234</v>
      </c>
    </row>
    <row r="79" spans="9:17" ht="15.75" hidden="1" thickBot="1" x14ac:dyDescent="0.3">
      <c r="I79" s="320"/>
      <c r="J79" s="94" t="s">
        <v>235</v>
      </c>
      <c r="K79" s="95">
        <f>SUM(M30:M43)</f>
        <v>277175.51</v>
      </c>
      <c r="L79" s="95">
        <f t="shared" ref="L79:M79" si="20">SUM(N30:N43)</f>
        <v>277175.51</v>
      </c>
      <c r="M79" s="95">
        <f t="shared" si="20"/>
        <v>277175.51</v>
      </c>
      <c r="N79" s="96" t="s">
        <v>239</v>
      </c>
    </row>
    <row r="80" spans="9:17" hidden="1" x14ac:dyDescent="0.25">
      <c r="I80" s="319" t="s">
        <v>236</v>
      </c>
      <c r="J80" s="97" t="s">
        <v>233</v>
      </c>
      <c r="K80" s="92">
        <f>'Precios Máximos Esc.Crecimiento'!O42-'Precios Máximos Esc.Crecimiento'!O41</f>
        <v>-96405</v>
      </c>
      <c r="L80" s="92">
        <f>'Precios Máximos Esc.Crecimiento'!P42-'Precios Máximos Esc.Crecimiento'!P41</f>
        <v>-121494</v>
      </c>
      <c r="M80" s="92">
        <f>'Precios Máximos Esc.Crecimiento'!Q42-'Precios Máximos Esc.Crecimiento'!Q41</f>
        <v>0</v>
      </c>
      <c r="N80" s="17"/>
    </row>
    <row r="81" spans="9:14" ht="15.75" hidden="1" thickBot="1" x14ac:dyDescent="0.3">
      <c r="I81" s="320"/>
      <c r="J81" s="98" t="s">
        <v>235</v>
      </c>
      <c r="K81" s="95">
        <f>'Precios Máximos Esc.Crecimiento'!O41</f>
        <v>96405</v>
      </c>
      <c r="L81" s="95">
        <f>'Precios Máximos Esc.Crecimiento'!P41</f>
        <v>121494</v>
      </c>
      <c r="M81" s="95">
        <f>'Precios Máximos Esc.Crecimiento'!Q41</f>
        <v>0</v>
      </c>
      <c r="N81" s="99" t="s">
        <v>237</v>
      </c>
    </row>
    <row r="82" spans="9:14" hidden="1" x14ac:dyDescent="0.25">
      <c r="I82" s="321" t="s">
        <v>238</v>
      </c>
      <c r="J82" s="100" t="s">
        <v>233</v>
      </c>
      <c r="K82" s="101">
        <f>K78+K80</f>
        <v>1698144.6799999995</v>
      </c>
      <c r="L82" s="101">
        <f>L78+L80</f>
        <v>1221481.0399999993</v>
      </c>
      <c r="M82" s="102">
        <f>M78+M80</f>
        <v>1342975.0399999993</v>
      </c>
      <c r="N82" s="103">
        <f>M82+L82+K82</f>
        <v>4262600.7599999979</v>
      </c>
    </row>
    <row r="83" spans="9:14" ht="15.75" hidden="1" thickBot="1" x14ac:dyDescent="0.3">
      <c r="I83" s="322"/>
      <c r="J83" s="104" t="s">
        <v>235</v>
      </c>
      <c r="K83" s="105">
        <f>K81+K79</f>
        <v>373580.51</v>
      </c>
      <c r="L83" s="105">
        <f>L81+L79</f>
        <v>398669.51</v>
      </c>
      <c r="M83" s="106">
        <f>M81+M79</f>
        <v>277175.51</v>
      </c>
      <c r="N83" s="107">
        <f>M83+L83+K83</f>
        <v>1049425.53</v>
      </c>
    </row>
    <row r="84" spans="9:14" hidden="1" x14ac:dyDescent="0.25">
      <c r="K84" s="17">
        <f>K82+K83</f>
        <v>2071725.1899999995</v>
      </c>
      <c r="L84" s="17">
        <f>L82+L83</f>
        <v>1620150.5499999993</v>
      </c>
      <c r="M84" s="17">
        <f>M82+M83</f>
        <v>1620150.5499999993</v>
      </c>
      <c r="N84" s="17">
        <f>M84+L84+K84</f>
        <v>5312026.2899999982</v>
      </c>
    </row>
    <row r="85" spans="9:14" hidden="1" x14ac:dyDescent="0.25">
      <c r="N85" s="108">
        <f>SUM(N82:N83)</f>
        <v>5312026.2899999982</v>
      </c>
    </row>
    <row r="86" spans="9:14" hidden="1" x14ac:dyDescent="0.25"/>
    <row r="87" spans="9:14" hidden="1" x14ac:dyDescent="0.25"/>
    <row r="88" spans="9:14" ht="15.75" hidden="1" thickBot="1" x14ac:dyDescent="0.3">
      <c r="I88" s="120" t="s">
        <v>244</v>
      </c>
      <c r="J88" t="s">
        <v>233</v>
      </c>
      <c r="K88" t="s">
        <v>235</v>
      </c>
      <c r="L88" t="s">
        <v>120</v>
      </c>
    </row>
    <row r="89" spans="9:14" hidden="1" x14ac:dyDescent="0.25">
      <c r="J89" s="119">
        <f>K82</f>
        <v>1698144.6799999995</v>
      </c>
      <c r="K89" s="119">
        <f>K83</f>
        <v>373580.51</v>
      </c>
      <c r="L89" s="117">
        <f>K89+J89</f>
        <v>2071725.1899999995</v>
      </c>
    </row>
    <row r="90" spans="9:14" hidden="1" x14ac:dyDescent="0.25">
      <c r="J90" s="119">
        <f>L82</f>
        <v>1221481.0399999993</v>
      </c>
      <c r="K90" s="119">
        <f>L83</f>
        <v>398669.51</v>
      </c>
      <c r="L90" s="117">
        <f t="shared" ref="L90:L91" si="21">K90+J90</f>
        <v>1620150.5499999993</v>
      </c>
    </row>
    <row r="91" spans="9:14" hidden="1" x14ac:dyDescent="0.25">
      <c r="J91" s="119">
        <f>M82</f>
        <v>1342975.0399999993</v>
      </c>
      <c r="K91" s="119">
        <f>M83</f>
        <v>277175.51</v>
      </c>
      <c r="L91" s="117">
        <f t="shared" si="21"/>
        <v>1620150.5499999993</v>
      </c>
    </row>
    <row r="92" spans="9:14" hidden="1" x14ac:dyDescent="0.25">
      <c r="I92" t="s">
        <v>243</v>
      </c>
      <c r="J92" s="117">
        <f>SUM(J89:J91)</f>
        <v>4262600.7599999979</v>
      </c>
      <c r="K92" s="117">
        <f>SUM(K89:K91)</f>
        <v>1049425.53</v>
      </c>
      <c r="L92" s="117">
        <f>SUM(L89:L91)</f>
        <v>5312026.2899999982</v>
      </c>
    </row>
    <row r="93" spans="9:14" hidden="1" x14ac:dyDescent="0.25">
      <c r="L93" s="118">
        <f>L92-K92-J92</f>
        <v>0</v>
      </c>
    </row>
    <row r="94" spans="9:14" hidden="1" x14ac:dyDescent="0.25"/>
  </sheetData>
  <sheetProtection algorithmName="SHA-512" hashValue="HLO3p/NM6mJrHdClX6/Gs6PYjnbx/nwQGrW6UOZQaVAzAf72dDs2L0aORGWi4DiIC14UUPfxuSpJ6KRXy4dqHA==" saltValue="FzqhDqcokrR8AYjTUm8poQ==" spinCount="100000" sheet="1" objects="1" scenarios="1"/>
  <mergeCells count="5">
    <mergeCell ref="L71:M71"/>
    <mergeCell ref="N71:P71"/>
    <mergeCell ref="I78:I79"/>
    <mergeCell ref="I80:I81"/>
    <mergeCell ref="I82:I8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1EB6-89D3-4918-B7D0-5E88C556AE0A}">
  <sheetPr>
    <tabColor rgb="FFFF0000"/>
  </sheetPr>
  <dimension ref="A1:U44"/>
  <sheetViews>
    <sheetView showGridLines="0" topLeftCell="B3" zoomScaleNormal="100" workbookViewId="0">
      <selection activeCell="B1" sqref="B1:N40"/>
    </sheetView>
  </sheetViews>
  <sheetFormatPr baseColWidth="10" defaultColWidth="8.7109375" defaultRowHeight="15" x14ac:dyDescent="0.25"/>
  <cols>
    <col min="1" max="1" width="26.42578125" hidden="1" customWidth="1"/>
    <col min="2" max="2" width="43.5703125" bestFit="1" customWidth="1"/>
    <col min="3" max="4" width="9.5703125" customWidth="1"/>
    <col min="8" max="8" width="5.42578125" customWidth="1"/>
    <col min="12" max="12" width="11.42578125" bestFit="1" customWidth="1"/>
    <col min="13" max="13" width="12.7109375" bestFit="1" customWidth="1"/>
    <col min="14" max="14" width="11.42578125" bestFit="1" customWidth="1"/>
    <col min="15" max="16" width="12.42578125" hidden="1" customWidth="1"/>
    <col min="17" max="17" width="14.140625" hidden="1" customWidth="1"/>
    <col min="18" max="18" width="14.85546875" hidden="1" customWidth="1"/>
    <col min="19" max="20" width="0" hidden="1" customWidth="1"/>
    <col min="21" max="21" width="11.5703125" hidden="1" customWidth="1"/>
    <col min="22" max="22" width="11.5703125" bestFit="1" customWidth="1"/>
  </cols>
  <sheetData>
    <row r="1" spans="1:19" ht="18.75" x14ac:dyDescent="0.25">
      <c r="A1" s="123" t="s">
        <v>248</v>
      </c>
      <c r="B1" s="123" t="s">
        <v>248</v>
      </c>
      <c r="C1" s="140"/>
      <c r="E1" s="140"/>
      <c r="F1" s="140"/>
      <c r="G1" s="140"/>
    </row>
    <row r="2" spans="1:19" ht="39" x14ac:dyDescent="0.25">
      <c r="A2" s="1" t="s">
        <v>0</v>
      </c>
      <c r="B2" s="1" t="s">
        <v>1</v>
      </c>
      <c r="C2" s="1" t="s">
        <v>2</v>
      </c>
      <c r="D2" s="1" t="s">
        <v>2</v>
      </c>
      <c r="E2" s="1" t="s">
        <v>121</v>
      </c>
      <c r="F2" s="1" t="s">
        <v>122</v>
      </c>
      <c r="G2" s="1" t="s">
        <v>123</v>
      </c>
      <c r="H2" s="1" t="s">
        <v>3</v>
      </c>
      <c r="I2" s="2" t="s">
        <v>4</v>
      </c>
      <c r="J2" s="2" t="s">
        <v>5</v>
      </c>
      <c r="K2" s="2" t="s">
        <v>6</v>
      </c>
      <c r="L2" s="31" t="s">
        <v>124</v>
      </c>
      <c r="M2" s="31" t="s">
        <v>125</v>
      </c>
      <c r="N2" s="31" t="s">
        <v>126</v>
      </c>
      <c r="O2" s="30" t="s">
        <v>12</v>
      </c>
      <c r="P2" s="30" t="s">
        <v>13</v>
      </c>
      <c r="Q2" s="30" t="s">
        <v>14</v>
      </c>
      <c r="R2" s="30" t="s">
        <v>15</v>
      </c>
    </row>
    <row r="3" spans="1:19" ht="12" customHeight="1" x14ac:dyDescent="0.25">
      <c r="A3" s="33" t="s">
        <v>127</v>
      </c>
      <c r="B3" s="55" t="s">
        <v>21</v>
      </c>
      <c r="C3" s="55" t="s">
        <v>22</v>
      </c>
      <c r="D3" s="10" t="s">
        <v>22</v>
      </c>
      <c r="E3" s="141">
        <f>50+17</f>
        <v>67</v>
      </c>
      <c r="F3" s="142">
        <f>100+17</f>
        <v>117</v>
      </c>
      <c r="G3" s="142">
        <f>150+17</f>
        <v>167</v>
      </c>
      <c r="H3" s="13" t="s">
        <v>7</v>
      </c>
      <c r="I3" s="14">
        <v>12</v>
      </c>
      <c r="J3" s="14">
        <f>I3</f>
        <v>12</v>
      </c>
      <c r="K3" s="14">
        <f>J3</f>
        <v>12</v>
      </c>
      <c r="L3" s="15">
        <v>35.18</v>
      </c>
      <c r="M3" s="15">
        <v>35.18</v>
      </c>
      <c r="N3" s="15">
        <v>35.18</v>
      </c>
      <c r="O3" s="15">
        <f t="shared" ref="O3:Q4" si="0">L3*I3*E3</f>
        <v>28284.719999999998</v>
      </c>
      <c r="P3" s="15">
        <f t="shared" si="0"/>
        <v>49392.719999999994</v>
      </c>
      <c r="Q3" s="15">
        <f t="shared" si="0"/>
        <v>70500.72</v>
      </c>
      <c r="R3" s="16">
        <f>SUM(O3:Q3)</f>
        <v>148178.15999999997</v>
      </c>
      <c r="S3" s="56">
        <f>R3/'Precios Máximos Esc.Renovación'!$O$62</f>
        <v>1.948016275937247E-2</v>
      </c>
    </row>
    <row r="4" spans="1:19" ht="12" customHeight="1" x14ac:dyDescent="0.25">
      <c r="A4" s="33" t="s">
        <v>128</v>
      </c>
      <c r="B4" s="55" t="s">
        <v>17</v>
      </c>
      <c r="C4" s="55" t="s">
        <v>18</v>
      </c>
      <c r="D4" s="10" t="s">
        <v>18</v>
      </c>
      <c r="E4" s="141">
        <v>10</v>
      </c>
      <c r="F4" s="142">
        <v>10</v>
      </c>
      <c r="G4" s="142">
        <v>10</v>
      </c>
      <c r="H4" s="13" t="s">
        <v>7</v>
      </c>
      <c r="I4" s="14">
        <v>12</v>
      </c>
      <c r="J4" s="14">
        <f>I4</f>
        <v>12</v>
      </c>
      <c r="K4" s="14">
        <f>J4</f>
        <v>12</v>
      </c>
      <c r="L4" s="15">
        <v>56.04</v>
      </c>
      <c r="M4" s="15">
        <v>56.04</v>
      </c>
      <c r="N4" s="15">
        <v>56.04</v>
      </c>
      <c r="O4" s="15">
        <f t="shared" si="0"/>
        <v>6724.8</v>
      </c>
      <c r="P4" s="15">
        <f t="shared" si="0"/>
        <v>6724.8</v>
      </c>
      <c r="Q4" s="15">
        <f t="shared" si="0"/>
        <v>6724.8</v>
      </c>
      <c r="R4" s="16">
        <f>SUM(O4:Q4)</f>
        <v>20174.400000000001</v>
      </c>
      <c r="S4" s="56">
        <f>R4/'Precios Máximos Esc.Renovación'!$O$62</f>
        <v>2.6522167340496334E-3</v>
      </c>
    </row>
    <row r="5" spans="1:19" ht="12" customHeight="1" x14ac:dyDescent="0.25">
      <c r="A5" s="9" t="s">
        <v>25</v>
      </c>
      <c r="B5" s="143" t="s">
        <v>25</v>
      </c>
      <c r="C5" s="55"/>
      <c r="D5" s="10"/>
      <c r="E5" s="141"/>
      <c r="F5" s="142"/>
      <c r="G5" s="142"/>
      <c r="H5" s="13"/>
      <c r="I5" s="14"/>
      <c r="J5" s="14"/>
      <c r="K5" s="14"/>
      <c r="L5" s="15"/>
      <c r="M5" s="15"/>
      <c r="N5" s="15"/>
      <c r="O5" s="15"/>
      <c r="P5" s="15"/>
      <c r="Q5" s="15"/>
      <c r="R5" s="16"/>
    </row>
    <row r="6" spans="1:19" ht="12" customHeight="1" x14ac:dyDescent="0.25">
      <c r="A6" s="33" t="s">
        <v>129</v>
      </c>
      <c r="B6" s="55" t="s">
        <v>27</v>
      </c>
      <c r="C6" s="55" t="s">
        <v>28</v>
      </c>
      <c r="D6" s="10" t="s">
        <v>28</v>
      </c>
      <c r="E6" s="141">
        <v>0</v>
      </c>
      <c r="F6" s="142">
        <v>-50</v>
      </c>
      <c r="G6" s="142">
        <v>-100</v>
      </c>
      <c r="H6" s="13" t="s">
        <v>7</v>
      </c>
      <c r="I6" s="14">
        <v>12</v>
      </c>
      <c r="J6" s="14">
        <f t="shared" ref="J6:K11" si="1">I6</f>
        <v>12</v>
      </c>
      <c r="K6" s="14">
        <f t="shared" si="1"/>
        <v>12</v>
      </c>
      <c r="L6" s="15">
        <v>6.9599999999999991</v>
      </c>
      <c r="M6" s="15">
        <v>6.9599999999999991</v>
      </c>
      <c r="N6" s="15">
        <v>6.9599999999999991</v>
      </c>
      <c r="O6" s="15">
        <f t="shared" ref="O6:Q32" si="2">L6*I6*E6</f>
        <v>0</v>
      </c>
      <c r="P6" s="15">
        <f t="shared" si="2"/>
        <v>-4175.9999999999991</v>
      </c>
      <c r="Q6" s="15">
        <f t="shared" si="2"/>
        <v>-8351.9999999999982</v>
      </c>
      <c r="R6" s="16">
        <f t="shared" ref="R6:R11" si="3">SUM(O6:Q6)</f>
        <v>-12527.999999999996</v>
      </c>
      <c r="S6" s="56">
        <f>R6/'Precios Máximos Esc.Renovación'!$O$62</f>
        <v>-1.6469868369901359E-3</v>
      </c>
    </row>
    <row r="7" spans="1:19" ht="12" customHeight="1" x14ac:dyDescent="0.25">
      <c r="A7" s="33" t="s">
        <v>29</v>
      </c>
      <c r="B7" s="55" t="s">
        <v>30</v>
      </c>
      <c r="C7" s="55" t="s">
        <v>31</v>
      </c>
      <c r="D7" s="10" t="s">
        <v>31</v>
      </c>
      <c r="E7" s="141">
        <v>0</v>
      </c>
      <c r="F7" s="142">
        <v>50</v>
      </c>
      <c r="G7" s="142">
        <v>125</v>
      </c>
      <c r="H7" s="13" t="s">
        <v>7</v>
      </c>
      <c r="I7" s="14">
        <v>12</v>
      </c>
      <c r="J7" s="14">
        <f t="shared" si="1"/>
        <v>12</v>
      </c>
      <c r="K7" s="14">
        <f t="shared" si="1"/>
        <v>12</v>
      </c>
      <c r="L7" s="15">
        <v>1.44</v>
      </c>
      <c r="M7" s="15">
        <v>1.44</v>
      </c>
      <c r="N7" s="15">
        <v>1.44</v>
      </c>
      <c r="O7" s="15">
        <f t="shared" si="2"/>
        <v>0</v>
      </c>
      <c r="P7" s="15">
        <f t="shared" si="2"/>
        <v>864</v>
      </c>
      <c r="Q7" s="15">
        <f t="shared" si="2"/>
        <v>2160</v>
      </c>
      <c r="R7" s="16">
        <f t="shared" si="3"/>
        <v>3024</v>
      </c>
      <c r="S7" s="56">
        <f>R7/'Precios Máximos Esc.Renovación'!$O$62</f>
        <v>3.9754854685968808E-4</v>
      </c>
    </row>
    <row r="8" spans="1:19" ht="12" customHeight="1" x14ac:dyDescent="0.25">
      <c r="A8" s="33" t="s">
        <v>130</v>
      </c>
      <c r="B8" s="55" t="s">
        <v>34</v>
      </c>
      <c r="C8" s="55" t="s">
        <v>35</v>
      </c>
      <c r="D8" s="10" t="s">
        <v>35</v>
      </c>
      <c r="E8" s="141">
        <v>0</v>
      </c>
      <c r="F8" s="142">
        <v>50</v>
      </c>
      <c r="G8" s="142">
        <v>125</v>
      </c>
      <c r="H8" s="13" t="s">
        <v>7</v>
      </c>
      <c r="I8" s="14">
        <v>12</v>
      </c>
      <c r="J8" s="14">
        <f t="shared" si="1"/>
        <v>12</v>
      </c>
      <c r="K8" s="14">
        <f t="shared" si="1"/>
        <v>12</v>
      </c>
      <c r="L8" s="15">
        <v>3.54</v>
      </c>
      <c r="M8" s="15">
        <v>3.54</v>
      </c>
      <c r="N8" s="15">
        <v>3.54</v>
      </c>
      <c r="O8" s="15">
        <f t="shared" si="2"/>
        <v>0</v>
      </c>
      <c r="P8" s="15">
        <f t="shared" si="2"/>
        <v>2124</v>
      </c>
      <c r="Q8" s="15">
        <f t="shared" si="2"/>
        <v>5310.0000000000009</v>
      </c>
      <c r="R8" s="16">
        <f t="shared" si="3"/>
        <v>7434.0000000000009</v>
      </c>
      <c r="S8" s="56">
        <f>R8/'Precios Máximos Esc.Renovación'!$O$62</f>
        <v>9.773068443634E-4</v>
      </c>
    </row>
    <row r="9" spans="1:19" ht="12" customHeight="1" x14ac:dyDescent="0.25">
      <c r="A9" s="33" t="s">
        <v>38</v>
      </c>
      <c r="B9" s="55" t="s">
        <v>39</v>
      </c>
      <c r="C9" s="55" t="s">
        <v>40</v>
      </c>
      <c r="D9" s="10" t="s">
        <v>40</v>
      </c>
      <c r="E9" s="141">
        <v>800</v>
      </c>
      <c r="F9" s="142">
        <v>750</v>
      </c>
      <c r="G9" s="142">
        <v>700</v>
      </c>
      <c r="H9" s="13" t="s">
        <v>7</v>
      </c>
      <c r="I9" s="14">
        <v>12</v>
      </c>
      <c r="J9" s="14">
        <f t="shared" si="1"/>
        <v>12</v>
      </c>
      <c r="K9" s="14">
        <f t="shared" si="1"/>
        <v>12</v>
      </c>
      <c r="L9" s="15">
        <v>2.36</v>
      </c>
      <c r="M9" s="15">
        <v>2.36</v>
      </c>
      <c r="N9" s="15">
        <v>2.36</v>
      </c>
      <c r="O9" s="15">
        <f t="shared" si="2"/>
        <v>22656</v>
      </c>
      <c r="P9" s="15">
        <f t="shared" si="2"/>
        <v>21240</v>
      </c>
      <c r="Q9" s="15">
        <f t="shared" si="2"/>
        <v>19824</v>
      </c>
      <c r="R9" s="16">
        <f t="shared" si="3"/>
        <v>63720</v>
      </c>
      <c r="S9" s="56">
        <f>R9/'Precios Máximos Esc.Renovación'!$O$62</f>
        <v>8.3769158088291412E-3</v>
      </c>
    </row>
    <row r="10" spans="1:19" ht="12" customHeight="1" x14ac:dyDescent="0.25">
      <c r="A10" s="33" t="s">
        <v>41</v>
      </c>
      <c r="B10" s="55" t="s">
        <v>42</v>
      </c>
      <c r="C10" s="55" t="s">
        <v>43</v>
      </c>
      <c r="D10" s="10" t="s">
        <v>43</v>
      </c>
      <c r="E10" s="141">
        <v>0</v>
      </c>
      <c r="F10" s="142">
        <v>1000</v>
      </c>
      <c r="G10" s="142">
        <v>2000</v>
      </c>
      <c r="H10" s="13" t="s">
        <v>7</v>
      </c>
      <c r="I10" s="14">
        <v>12</v>
      </c>
      <c r="J10" s="14">
        <f t="shared" si="1"/>
        <v>12</v>
      </c>
      <c r="K10" s="14">
        <f t="shared" si="1"/>
        <v>12</v>
      </c>
      <c r="L10" s="15">
        <v>0.17</v>
      </c>
      <c r="M10" s="15">
        <v>0.17</v>
      </c>
      <c r="N10" s="15">
        <v>0.17</v>
      </c>
      <c r="O10" s="15">
        <f t="shared" si="2"/>
        <v>0</v>
      </c>
      <c r="P10" s="15">
        <f t="shared" si="2"/>
        <v>2040</v>
      </c>
      <c r="Q10" s="15">
        <f t="shared" si="2"/>
        <v>4080</v>
      </c>
      <c r="R10" s="16">
        <f t="shared" si="3"/>
        <v>6120</v>
      </c>
      <c r="S10" s="56">
        <f>R10/'Precios Máximos Esc.Renovación'!$O$62</f>
        <v>8.0456253531127348E-4</v>
      </c>
    </row>
    <row r="11" spans="1:19" ht="12" customHeight="1" x14ac:dyDescent="0.25">
      <c r="A11" s="33" t="s">
        <v>44</v>
      </c>
      <c r="B11" s="55" t="s">
        <v>45</v>
      </c>
      <c r="C11" s="55" t="s">
        <v>46</v>
      </c>
      <c r="D11" s="10" t="s">
        <v>46</v>
      </c>
      <c r="E11" s="141">
        <v>0</v>
      </c>
      <c r="F11" s="142">
        <v>20</v>
      </c>
      <c r="G11" s="142">
        <v>40</v>
      </c>
      <c r="H11" s="13" t="s">
        <v>7</v>
      </c>
      <c r="I11" s="14">
        <v>12</v>
      </c>
      <c r="J11" s="14">
        <f t="shared" si="1"/>
        <v>12</v>
      </c>
      <c r="K11" s="14">
        <f t="shared" si="1"/>
        <v>12</v>
      </c>
      <c r="L11" s="15">
        <v>0</v>
      </c>
      <c r="M11" s="15">
        <v>0</v>
      </c>
      <c r="N11" s="15"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6">
        <f t="shared" si="3"/>
        <v>0</v>
      </c>
      <c r="S11" s="56">
        <f>R11/'Precios Máximos Esc.Renovación'!$O$62</f>
        <v>0</v>
      </c>
    </row>
    <row r="12" spans="1:19" ht="12" customHeight="1" x14ac:dyDescent="0.25">
      <c r="A12" s="33" t="s">
        <v>47</v>
      </c>
      <c r="B12" s="55" t="s">
        <v>131</v>
      </c>
      <c r="C12" s="55" t="s">
        <v>132</v>
      </c>
      <c r="D12" s="10" t="s">
        <v>132</v>
      </c>
      <c r="E12" s="141">
        <v>1</v>
      </c>
      <c r="F12" s="142">
        <v>1</v>
      </c>
      <c r="G12" s="142">
        <v>2</v>
      </c>
      <c r="H12" s="13" t="s">
        <v>7</v>
      </c>
      <c r="I12" s="14">
        <v>12</v>
      </c>
      <c r="J12" s="14">
        <f>I12</f>
        <v>12</v>
      </c>
      <c r="K12" s="14">
        <f>J12</f>
        <v>12</v>
      </c>
      <c r="L12" s="15">
        <v>4395.2</v>
      </c>
      <c r="M12" s="15">
        <v>4395.2</v>
      </c>
      <c r="N12" s="15">
        <v>4395.2</v>
      </c>
      <c r="O12" s="15">
        <f t="shared" si="2"/>
        <v>52742.399999999994</v>
      </c>
      <c r="P12" s="15">
        <f t="shared" si="2"/>
        <v>52742.399999999994</v>
      </c>
      <c r="Q12" s="15">
        <f t="shared" si="2"/>
        <v>105484.79999999999</v>
      </c>
      <c r="R12" s="16">
        <f>SUM(O12:Q12)</f>
        <v>210969.59999999998</v>
      </c>
      <c r="S12" s="56">
        <f>R12/'Precios Máximos Esc.Renovación'!$O$62</f>
        <v>2.7735005923138108E-2</v>
      </c>
    </row>
    <row r="13" spans="1:19" ht="12" customHeight="1" x14ac:dyDescent="0.25">
      <c r="A13" s="33" t="s">
        <v>133</v>
      </c>
      <c r="B13" s="55" t="s">
        <v>48</v>
      </c>
      <c r="C13" s="55" t="s">
        <v>49</v>
      </c>
      <c r="D13" s="10" t="s">
        <v>49</v>
      </c>
      <c r="E13" s="141">
        <v>200</v>
      </c>
      <c r="F13" s="142">
        <v>50</v>
      </c>
      <c r="G13" s="142">
        <v>100</v>
      </c>
      <c r="H13" s="13" t="s">
        <v>7</v>
      </c>
      <c r="I13" s="14">
        <v>12</v>
      </c>
      <c r="J13" s="14">
        <f t="shared" ref="J13:K21" si="4">I13</f>
        <v>12</v>
      </c>
      <c r="K13" s="14">
        <f t="shared" si="4"/>
        <v>12</v>
      </c>
      <c r="L13" s="15">
        <v>8.6500000000000021</v>
      </c>
      <c r="M13" s="15">
        <v>8.6500000000000021</v>
      </c>
      <c r="N13" s="15">
        <v>8.6500000000000021</v>
      </c>
      <c r="O13" s="15">
        <f t="shared" si="2"/>
        <v>20760.000000000004</v>
      </c>
      <c r="P13" s="15">
        <f t="shared" si="2"/>
        <v>5190.0000000000009</v>
      </c>
      <c r="Q13" s="15">
        <f t="shared" si="2"/>
        <v>10380.000000000002</v>
      </c>
      <c r="R13" s="16">
        <f t="shared" ref="R13:R21" si="5">SUM(O13:Q13)</f>
        <v>36330.000000000007</v>
      </c>
      <c r="S13" s="56">
        <f>R13/'Precios Máximos Esc.Renovación'!$O$62</f>
        <v>4.7761040699115312E-3</v>
      </c>
    </row>
    <row r="14" spans="1:19" ht="12" customHeight="1" x14ac:dyDescent="0.25">
      <c r="A14" s="33"/>
      <c r="B14" s="55" t="s">
        <v>51</v>
      </c>
      <c r="C14" s="55" t="s">
        <v>52</v>
      </c>
      <c r="D14" s="10" t="s">
        <v>52</v>
      </c>
      <c r="E14" s="141">
        <v>0</v>
      </c>
      <c r="F14" s="142">
        <v>2</v>
      </c>
      <c r="G14" s="142">
        <v>5</v>
      </c>
      <c r="H14" s="13" t="s">
        <v>7</v>
      </c>
      <c r="I14" s="14">
        <v>12</v>
      </c>
      <c r="J14" s="14">
        <f t="shared" si="4"/>
        <v>12</v>
      </c>
      <c r="K14" s="14">
        <f t="shared" si="4"/>
        <v>12</v>
      </c>
      <c r="L14" s="15">
        <v>8.65</v>
      </c>
      <c r="M14" s="15">
        <v>8.65</v>
      </c>
      <c r="N14" s="15">
        <v>8.65</v>
      </c>
      <c r="O14" s="15">
        <f t="shared" si="2"/>
        <v>0</v>
      </c>
      <c r="P14" s="15">
        <f t="shared" si="2"/>
        <v>207.60000000000002</v>
      </c>
      <c r="Q14" s="15">
        <f t="shared" si="2"/>
        <v>519</v>
      </c>
      <c r="R14" s="16">
        <f t="shared" si="5"/>
        <v>726.6</v>
      </c>
      <c r="S14" s="56">
        <f>R14/'Precios Máximos Esc.Renovación'!$O$62</f>
        <v>9.5522081398230602E-5</v>
      </c>
    </row>
    <row r="15" spans="1:19" ht="12" customHeight="1" x14ac:dyDescent="0.25">
      <c r="A15" s="33" t="s">
        <v>134</v>
      </c>
      <c r="B15" s="55" t="s">
        <v>54</v>
      </c>
      <c r="C15" s="55" t="s">
        <v>55</v>
      </c>
      <c r="D15" s="10" t="s">
        <v>55</v>
      </c>
      <c r="E15" s="141">
        <v>0</v>
      </c>
      <c r="F15" s="142">
        <v>2</v>
      </c>
      <c r="G15" s="142">
        <v>4</v>
      </c>
      <c r="H15" s="13" t="s">
        <v>7</v>
      </c>
      <c r="I15" s="14">
        <v>12</v>
      </c>
      <c r="J15" s="14">
        <f t="shared" si="4"/>
        <v>12</v>
      </c>
      <c r="K15" s="14">
        <f t="shared" si="4"/>
        <v>12</v>
      </c>
      <c r="L15" s="15">
        <v>25.949999999999996</v>
      </c>
      <c r="M15" s="15">
        <v>25.949999999999996</v>
      </c>
      <c r="N15" s="15">
        <v>25.949999999999996</v>
      </c>
      <c r="O15" s="15">
        <f t="shared" si="2"/>
        <v>0</v>
      </c>
      <c r="P15" s="15">
        <f t="shared" si="2"/>
        <v>622.79999999999995</v>
      </c>
      <c r="Q15" s="15">
        <f t="shared" si="2"/>
        <v>1245.5999999999999</v>
      </c>
      <c r="R15" s="16">
        <f t="shared" si="5"/>
        <v>1868.3999999999999</v>
      </c>
      <c r="S15" s="56">
        <f>R15/'Precios Máximos Esc.Renovación'!$O$62</f>
        <v>2.4562820930973584E-4</v>
      </c>
    </row>
    <row r="16" spans="1:19" ht="12" customHeight="1" x14ac:dyDescent="0.25">
      <c r="A16" s="33" t="s">
        <v>135</v>
      </c>
      <c r="B16" s="55" t="s">
        <v>57</v>
      </c>
      <c r="C16" s="55" t="s">
        <v>58</v>
      </c>
      <c r="D16" s="10" t="s">
        <v>58</v>
      </c>
      <c r="E16" s="141">
        <v>0</v>
      </c>
      <c r="F16" s="142">
        <v>450</v>
      </c>
      <c r="G16" s="142">
        <v>1250</v>
      </c>
      <c r="H16" s="13" t="s">
        <v>7</v>
      </c>
      <c r="I16" s="14">
        <v>12</v>
      </c>
      <c r="J16" s="14">
        <f t="shared" si="4"/>
        <v>12</v>
      </c>
      <c r="K16" s="14">
        <f t="shared" si="4"/>
        <v>12</v>
      </c>
      <c r="L16" s="15">
        <v>6.9799999999999995</v>
      </c>
      <c r="M16" s="15">
        <v>6.9799999999999995</v>
      </c>
      <c r="N16" s="15">
        <v>6.9799999999999995</v>
      </c>
      <c r="O16" s="15">
        <f t="shared" si="2"/>
        <v>0</v>
      </c>
      <c r="P16" s="15">
        <f t="shared" si="2"/>
        <v>37691.999999999993</v>
      </c>
      <c r="Q16" s="15">
        <f t="shared" si="2"/>
        <v>104699.99999999999</v>
      </c>
      <c r="R16" s="16">
        <f t="shared" si="5"/>
        <v>142391.99999999997</v>
      </c>
      <c r="S16" s="56">
        <f>R16/'Precios Máximos Esc.Renovación'!$O$62</f>
        <v>1.8719488321575627E-2</v>
      </c>
    </row>
    <row r="17" spans="1:21" ht="12" customHeight="1" x14ac:dyDescent="0.25">
      <c r="A17" s="33"/>
      <c r="B17" s="55" t="s">
        <v>60</v>
      </c>
      <c r="C17" s="55" t="s">
        <v>61</v>
      </c>
      <c r="D17" s="10" t="s">
        <v>61</v>
      </c>
      <c r="E17" s="141">
        <v>1</v>
      </c>
      <c r="F17" s="142">
        <v>1</v>
      </c>
      <c r="G17" s="142">
        <v>2</v>
      </c>
      <c r="H17" s="13" t="s">
        <v>7</v>
      </c>
      <c r="I17" s="14">
        <v>12</v>
      </c>
      <c r="J17" s="14">
        <f t="shared" si="4"/>
        <v>12</v>
      </c>
      <c r="K17" s="14">
        <f t="shared" si="4"/>
        <v>12</v>
      </c>
      <c r="L17" s="15">
        <v>13.2</v>
      </c>
      <c r="M17" s="15">
        <v>13.2</v>
      </c>
      <c r="N17" s="15">
        <v>13.2</v>
      </c>
      <c r="O17" s="15">
        <f t="shared" si="2"/>
        <v>158.39999999999998</v>
      </c>
      <c r="P17" s="15">
        <f t="shared" si="2"/>
        <v>158.39999999999998</v>
      </c>
      <c r="Q17" s="15">
        <f t="shared" si="2"/>
        <v>316.79999999999995</v>
      </c>
      <c r="R17" s="16">
        <f t="shared" si="5"/>
        <v>633.59999999999991</v>
      </c>
      <c r="S17" s="56">
        <f>R17/'Precios Máximos Esc.Renovación'!$O$62</f>
        <v>8.329588600869654E-5</v>
      </c>
    </row>
    <row r="18" spans="1:21" ht="12" customHeight="1" x14ac:dyDescent="0.25">
      <c r="A18" s="33" t="s">
        <v>62</v>
      </c>
      <c r="B18" s="55" t="s">
        <v>63</v>
      </c>
      <c r="C18" s="55" t="s">
        <v>64</v>
      </c>
      <c r="D18" s="10" t="s">
        <v>64</v>
      </c>
      <c r="E18" s="141">
        <f>E3+E6-17</f>
        <v>50</v>
      </c>
      <c r="F18" s="141">
        <f>F3+F6-17</f>
        <v>50</v>
      </c>
      <c r="G18" s="141">
        <f>G3+G6-17</f>
        <v>50</v>
      </c>
      <c r="H18" s="13" t="s">
        <v>7</v>
      </c>
      <c r="I18" s="14">
        <v>12</v>
      </c>
      <c r="J18" s="14">
        <f t="shared" si="4"/>
        <v>12</v>
      </c>
      <c r="K18" s="14">
        <f t="shared" si="4"/>
        <v>12</v>
      </c>
      <c r="L18" s="15">
        <v>1.73</v>
      </c>
      <c r="M18" s="15">
        <v>1.73</v>
      </c>
      <c r="N18" s="15">
        <v>1.73</v>
      </c>
      <c r="O18" s="15">
        <f t="shared" si="2"/>
        <v>1038</v>
      </c>
      <c r="P18" s="15">
        <f t="shared" si="2"/>
        <v>1038</v>
      </c>
      <c r="Q18" s="15">
        <f t="shared" si="2"/>
        <v>1038</v>
      </c>
      <c r="R18" s="16">
        <f t="shared" si="5"/>
        <v>3114</v>
      </c>
      <c r="S18" s="56">
        <f>R18/'Precios Máximos Esc.Renovación'!$O$62</f>
        <v>4.0938034884955974E-4</v>
      </c>
    </row>
    <row r="19" spans="1:21" ht="12" customHeight="1" x14ac:dyDescent="0.25">
      <c r="A19" s="33"/>
      <c r="B19" s="55" t="s">
        <v>78</v>
      </c>
      <c r="C19" s="55" t="s">
        <v>79</v>
      </c>
      <c r="D19" s="10" t="s">
        <v>79</v>
      </c>
      <c r="E19" s="141">
        <v>0</v>
      </c>
      <c r="F19" s="142">
        <v>10</v>
      </c>
      <c r="G19" s="142">
        <v>10</v>
      </c>
      <c r="H19" s="13" t="s">
        <v>7</v>
      </c>
      <c r="I19" s="14">
        <v>12</v>
      </c>
      <c r="J19" s="14">
        <f t="shared" si="4"/>
        <v>12</v>
      </c>
      <c r="K19" s="14">
        <f t="shared" si="4"/>
        <v>12</v>
      </c>
      <c r="L19" s="15">
        <v>11.270000000000001</v>
      </c>
      <c r="M19" s="15">
        <v>11.270000000000001</v>
      </c>
      <c r="N19" s="15">
        <v>11.270000000000001</v>
      </c>
      <c r="O19" s="15">
        <f t="shared" si="2"/>
        <v>0</v>
      </c>
      <c r="P19" s="15">
        <f t="shared" si="2"/>
        <v>1352.4</v>
      </c>
      <c r="Q19" s="15">
        <f t="shared" si="2"/>
        <v>1352.4</v>
      </c>
      <c r="R19" s="16">
        <f t="shared" si="5"/>
        <v>2704.8</v>
      </c>
      <c r="S19" s="56">
        <f>R19/'Precios Máximos Esc.Renovación'!$O$62</f>
        <v>3.5558508913560992E-4</v>
      </c>
    </row>
    <row r="20" spans="1:21" ht="12" customHeight="1" x14ac:dyDescent="0.25">
      <c r="A20" s="33" t="s">
        <v>214</v>
      </c>
      <c r="B20" s="55" t="s">
        <v>136</v>
      </c>
      <c r="C20" s="55" t="s">
        <v>137</v>
      </c>
      <c r="D20" s="10" t="s">
        <v>137</v>
      </c>
      <c r="E20" s="142">
        <v>0</v>
      </c>
      <c r="F20" s="142">
        <v>0</v>
      </c>
      <c r="G20" s="142">
        <f>'Precios Máximos Esc.Renovación'!F5+'Precios Máximos Esc.Renovación'!F6+'Precios Máximos Esc.Renovación'!F8+'Precios Máximos Esc.Renovación'!F11+'Precios Máximos Esc.Crecimiento'!G3+'Precios Máximos Esc.Crecimiento'!G6-17</f>
        <v>3200</v>
      </c>
      <c r="H20" s="13" t="s">
        <v>7</v>
      </c>
      <c r="I20" s="14">
        <v>12</v>
      </c>
      <c r="J20" s="14">
        <f t="shared" si="4"/>
        <v>12</v>
      </c>
      <c r="K20" s="14">
        <f t="shared" si="4"/>
        <v>12</v>
      </c>
      <c r="L20" s="15">
        <v>4.9000000000000004</v>
      </c>
      <c r="M20" s="15">
        <v>4.9000000000000004</v>
      </c>
      <c r="N20" s="15">
        <v>4.9000000000000004</v>
      </c>
      <c r="O20" s="15">
        <f t="shared" si="2"/>
        <v>0</v>
      </c>
      <c r="P20" s="15">
        <f t="shared" si="2"/>
        <v>0</v>
      </c>
      <c r="Q20" s="15">
        <f t="shared" si="2"/>
        <v>188160</v>
      </c>
      <c r="R20" s="16">
        <f t="shared" si="5"/>
        <v>188160</v>
      </c>
      <c r="S20" s="56">
        <f>R20/'Precios Máximos Esc.Renovación'!$O$62</f>
        <v>2.4736354026825034E-2</v>
      </c>
      <c r="T20" s="37" t="s">
        <v>32</v>
      </c>
    </row>
    <row r="21" spans="1:21" ht="12" customHeight="1" x14ac:dyDescent="0.25">
      <c r="A21" s="33" t="s">
        <v>214</v>
      </c>
      <c r="B21" s="55" t="s">
        <v>138</v>
      </c>
      <c r="C21" s="55" t="s">
        <v>139</v>
      </c>
      <c r="D21" s="10" t="s">
        <v>139</v>
      </c>
      <c r="E21" s="142">
        <f t="shared" ref="E21:G22" si="6">E20</f>
        <v>0</v>
      </c>
      <c r="F21" s="142">
        <f t="shared" si="6"/>
        <v>0</v>
      </c>
      <c r="G21" s="142">
        <f t="shared" si="6"/>
        <v>3200</v>
      </c>
      <c r="H21" s="13" t="s">
        <v>7</v>
      </c>
      <c r="I21" s="14">
        <v>12</v>
      </c>
      <c r="J21" s="14">
        <f t="shared" si="4"/>
        <v>12</v>
      </c>
      <c r="K21" s="14">
        <f t="shared" si="4"/>
        <v>12</v>
      </c>
      <c r="L21" s="15">
        <v>1.92</v>
      </c>
      <c r="M21" s="15">
        <v>1.92</v>
      </c>
      <c r="N21" s="15">
        <v>1.92</v>
      </c>
      <c r="O21" s="15">
        <f t="shared" si="2"/>
        <v>0</v>
      </c>
      <c r="P21" s="15">
        <f t="shared" si="2"/>
        <v>0</v>
      </c>
      <c r="Q21" s="15">
        <f t="shared" si="2"/>
        <v>73728</v>
      </c>
      <c r="R21" s="16">
        <f t="shared" si="5"/>
        <v>73728</v>
      </c>
      <c r="S21" s="56">
        <f>R21/'Precios Máximos Esc.Renovación'!$O$62</f>
        <v>9.6926121901028707E-3</v>
      </c>
      <c r="T21" s="37" t="s">
        <v>32</v>
      </c>
    </row>
    <row r="22" spans="1:21" ht="12" customHeight="1" thickBot="1" x14ac:dyDescent="0.3">
      <c r="A22" s="33" t="s">
        <v>214</v>
      </c>
      <c r="B22" s="55" t="s">
        <v>140</v>
      </c>
      <c r="C22" s="55" t="s">
        <v>141</v>
      </c>
      <c r="D22" s="10" t="s">
        <v>141</v>
      </c>
      <c r="E22" s="142">
        <f t="shared" si="6"/>
        <v>0</v>
      </c>
      <c r="F22" s="142">
        <f t="shared" si="6"/>
        <v>0</v>
      </c>
      <c r="G22" s="142">
        <f t="shared" si="6"/>
        <v>3200</v>
      </c>
      <c r="H22" s="13" t="s">
        <v>7</v>
      </c>
      <c r="I22" s="14">
        <v>12</v>
      </c>
      <c r="J22" s="14">
        <f>I22</f>
        <v>12</v>
      </c>
      <c r="K22" s="14">
        <f>J22</f>
        <v>12</v>
      </c>
      <c r="L22" s="325">
        <v>2.7</v>
      </c>
      <c r="M22" s="325">
        <v>2.7</v>
      </c>
      <c r="N22" s="325">
        <v>2.7</v>
      </c>
      <c r="O22" s="15">
        <f t="shared" si="2"/>
        <v>0</v>
      </c>
      <c r="P22" s="15">
        <f t="shared" si="2"/>
        <v>0</v>
      </c>
      <c r="Q22" s="15">
        <f t="shared" si="2"/>
        <v>103680.00000000001</v>
      </c>
      <c r="R22" s="16">
        <f>SUM(O22:Q22)</f>
        <v>103680.00000000001</v>
      </c>
      <c r="S22" s="56">
        <f>R22/'Precios Máximos Esc.Renovación'!$O$62</f>
        <v>1.3630235892332164E-2</v>
      </c>
    </row>
    <row r="23" spans="1:21" ht="12" customHeight="1" thickBot="1" x14ac:dyDescent="0.3">
      <c r="A23" s="33"/>
      <c r="B23" s="55" t="s">
        <v>108</v>
      </c>
      <c r="C23" s="55" t="s">
        <v>109</v>
      </c>
      <c r="D23" s="10" t="s">
        <v>109</v>
      </c>
      <c r="E23" s="141">
        <v>50</v>
      </c>
      <c r="F23" s="142">
        <v>67</v>
      </c>
      <c r="G23" s="142">
        <v>267</v>
      </c>
      <c r="H23" s="13" t="s">
        <v>7</v>
      </c>
      <c r="I23" s="14">
        <v>36</v>
      </c>
      <c r="J23" s="14">
        <v>24</v>
      </c>
      <c r="K23" s="323">
        <v>12</v>
      </c>
      <c r="L23" s="327">
        <f>'Precios Máximos Esc.Renovación'!J46</f>
        <v>93.61</v>
      </c>
      <c r="M23" s="328">
        <f>L23</f>
        <v>93.61</v>
      </c>
      <c r="N23" s="329">
        <f>M23</f>
        <v>93.61</v>
      </c>
      <c r="O23" s="324">
        <f t="shared" si="2"/>
        <v>168498</v>
      </c>
      <c r="P23" s="15">
        <f t="shared" si="2"/>
        <v>150524.88</v>
      </c>
      <c r="Q23" s="15">
        <f t="shared" si="2"/>
        <v>299926.44</v>
      </c>
      <c r="R23" s="16">
        <f t="shared" ref="R23:R32" si="7">SUM(O23:Q23)</f>
        <v>618949.32000000007</v>
      </c>
      <c r="S23" s="56">
        <f>R23/'Precios Máximos Esc.Renovación'!$O$62</f>
        <v>8.1369842177841295E-2</v>
      </c>
      <c r="T23" s="37" t="s">
        <v>213</v>
      </c>
      <c r="U23" s="17">
        <f>R23-81000-51000</f>
        <v>486949.32000000007</v>
      </c>
    </row>
    <row r="24" spans="1:21" ht="12" customHeight="1" x14ac:dyDescent="0.25">
      <c r="A24" s="33"/>
      <c r="B24" s="144" t="s">
        <v>142</v>
      </c>
      <c r="C24" s="144" t="s">
        <v>143</v>
      </c>
      <c r="D24" s="38" t="s">
        <v>143</v>
      </c>
      <c r="E24" s="141">
        <v>100</v>
      </c>
      <c r="F24" s="142">
        <v>200</v>
      </c>
      <c r="G24" s="142">
        <v>300</v>
      </c>
      <c r="H24" s="13" t="s">
        <v>7</v>
      </c>
      <c r="I24" s="14">
        <v>12</v>
      </c>
      <c r="J24" s="14">
        <f t="shared" ref="J24:K32" si="8">I24</f>
        <v>12</v>
      </c>
      <c r="K24" s="14">
        <f t="shared" si="8"/>
        <v>12</v>
      </c>
      <c r="L24" s="326">
        <v>2.4</v>
      </c>
      <c r="M24" s="326">
        <v>2.4</v>
      </c>
      <c r="N24" s="326">
        <v>2.4</v>
      </c>
      <c r="O24" s="15">
        <f t="shared" si="2"/>
        <v>2879.9999999999995</v>
      </c>
      <c r="P24" s="15">
        <f t="shared" si="2"/>
        <v>5759.9999999999991</v>
      </c>
      <c r="Q24" s="15">
        <f t="shared" si="2"/>
        <v>8640</v>
      </c>
      <c r="R24" s="16">
        <f t="shared" si="7"/>
        <v>17280</v>
      </c>
      <c r="S24" s="56">
        <f>R24/'Precios Máximos Esc.Renovación'!$O$62</f>
        <v>2.2717059820553604E-3</v>
      </c>
      <c r="T24" s="37" t="s">
        <v>32</v>
      </c>
    </row>
    <row r="25" spans="1:21" ht="12" customHeight="1" x14ac:dyDescent="0.25">
      <c r="A25" s="33" t="s">
        <v>144</v>
      </c>
      <c r="B25" s="55" t="s">
        <v>68</v>
      </c>
      <c r="C25" s="55" t="s">
        <v>69</v>
      </c>
      <c r="D25" s="10" t="s">
        <v>69</v>
      </c>
      <c r="E25" s="141">
        <v>10</v>
      </c>
      <c r="F25" s="142">
        <v>20</v>
      </c>
      <c r="G25" s="142">
        <v>40</v>
      </c>
      <c r="H25" s="13" t="s">
        <v>7</v>
      </c>
      <c r="I25" s="14">
        <v>12</v>
      </c>
      <c r="J25" s="14">
        <f t="shared" si="8"/>
        <v>12</v>
      </c>
      <c r="K25" s="14">
        <f t="shared" si="8"/>
        <v>12</v>
      </c>
      <c r="L25" s="15">
        <v>34.49</v>
      </c>
      <c r="M25" s="15">
        <v>34.49</v>
      </c>
      <c r="N25" s="15">
        <v>34.49</v>
      </c>
      <c r="O25" s="15">
        <f t="shared" si="2"/>
        <v>4138.8</v>
      </c>
      <c r="P25" s="15">
        <f t="shared" si="2"/>
        <v>8277.6</v>
      </c>
      <c r="Q25" s="15">
        <f t="shared" si="2"/>
        <v>16555.2</v>
      </c>
      <c r="R25" s="16">
        <f>SUM(O25:Q25)</f>
        <v>28971.600000000002</v>
      </c>
      <c r="S25" s="56">
        <f>R25/'Precios Máximos Esc.Renovación'!$O$62</f>
        <v>3.8087359392196228E-3</v>
      </c>
      <c r="T25" s="37" t="s">
        <v>32</v>
      </c>
    </row>
    <row r="26" spans="1:21" ht="12" customHeight="1" x14ac:dyDescent="0.25">
      <c r="A26" s="33" t="s">
        <v>144</v>
      </c>
      <c r="B26" s="55" t="s">
        <v>70</v>
      </c>
      <c r="C26" s="55" t="s">
        <v>71</v>
      </c>
      <c r="D26" s="10" t="s">
        <v>71</v>
      </c>
      <c r="E26" s="141">
        <v>30</v>
      </c>
      <c r="F26" s="142">
        <v>40</v>
      </c>
      <c r="G26" s="142">
        <v>50</v>
      </c>
      <c r="H26" s="13" t="s">
        <v>7</v>
      </c>
      <c r="I26" s="14">
        <v>12</v>
      </c>
      <c r="J26" s="14">
        <f t="shared" si="8"/>
        <v>12</v>
      </c>
      <c r="K26" s="14">
        <f t="shared" si="8"/>
        <v>12</v>
      </c>
      <c r="L26" s="15">
        <v>1.72</v>
      </c>
      <c r="M26" s="15">
        <v>1.72</v>
      </c>
      <c r="N26" s="15">
        <v>1.72</v>
      </c>
      <c r="O26" s="15">
        <f t="shared" si="2"/>
        <v>619.20000000000005</v>
      </c>
      <c r="P26" s="15">
        <f t="shared" si="2"/>
        <v>825.6</v>
      </c>
      <c r="Q26" s="15">
        <f t="shared" si="2"/>
        <v>1032</v>
      </c>
      <c r="R26" s="16">
        <f>SUM(O26:Q26)</f>
        <v>2476.8000000000002</v>
      </c>
      <c r="S26" s="56">
        <f>R26/'Precios Máximos Esc.Renovación'!$O$62</f>
        <v>3.2561119076126834E-4</v>
      </c>
      <c r="T26" s="37" t="s">
        <v>32</v>
      </c>
    </row>
    <row r="27" spans="1:21" ht="12" customHeight="1" x14ac:dyDescent="0.25">
      <c r="A27" s="33" t="s">
        <v>144</v>
      </c>
      <c r="B27" s="55" t="s">
        <v>72</v>
      </c>
      <c r="C27" s="55" t="s">
        <v>73</v>
      </c>
      <c r="D27" s="10" t="s">
        <v>73</v>
      </c>
      <c r="E27" s="141">
        <v>5</v>
      </c>
      <c r="F27" s="142">
        <v>10</v>
      </c>
      <c r="G27" s="142">
        <v>15</v>
      </c>
      <c r="H27" s="13" t="s">
        <v>7</v>
      </c>
      <c r="I27" s="14">
        <v>12</v>
      </c>
      <c r="J27" s="14">
        <f t="shared" si="8"/>
        <v>12</v>
      </c>
      <c r="K27" s="14">
        <f t="shared" si="8"/>
        <v>12</v>
      </c>
      <c r="L27" s="15">
        <v>8.6199999999999992</v>
      </c>
      <c r="M27" s="15">
        <v>8.6199999999999992</v>
      </c>
      <c r="N27" s="15">
        <v>8.6199999999999992</v>
      </c>
      <c r="O27" s="15">
        <f t="shared" si="2"/>
        <v>517.20000000000005</v>
      </c>
      <c r="P27" s="15">
        <f t="shared" si="2"/>
        <v>1034.4000000000001</v>
      </c>
      <c r="Q27" s="15">
        <f t="shared" si="2"/>
        <v>1551.6</v>
      </c>
      <c r="R27" s="16">
        <f>SUM(O27:Q27)</f>
        <v>3103.2</v>
      </c>
      <c r="S27" s="56">
        <f>R27/'Precios Máximos Esc.Renovación'!$O$62</f>
        <v>4.0796053261077511E-4</v>
      </c>
      <c r="T27" s="37" t="s">
        <v>32</v>
      </c>
    </row>
    <row r="28" spans="1:21" ht="12" customHeight="1" x14ac:dyDescent="0.25">
      <c r="A28" s="33" t="s">
        <v>74</v>
      </c>
      <c r="B28" s="55" t="s">
        <v>75</v>
      </c>
      <c r="C28" s="55" t="s">
        <v>76</v>
      </c>
      <c r="D28" s="10" t="s">
        <v>76</v>
      </c>
      <c r="E28" s="141">
        <v>30</v>
      </c>
      <c r="F28" s="142">
        <v>100</v>
      </c>
      <c r="G28" s="142">
        <v>200</v>
      </c>
      <c r="H28" s="13" t="s">
        <v>7</v>
      </c>
      <c r="I28" s="14">
        <v>12</v>
      </c>
      <c r="J28" s="14">
        <f t="shared" si="8"/>
        <v>12</v>
      </c>
      <c r="K28" s="14">
        <f t="shared" si="8"/>
        <v>12</v>
      </c>
      <c r="L28" s="15">
        <v>17.25</v>
      </c>
      <c r="M28" s="15">
        <v>17.25</v>
      </c>
      <c r="N28" s="15">
        <v>17.25</v>
      </c>
      <c r="O28" s="15">
        <f t="shared" si="2"/>
        <v>6210</v>
      </c>
      <c r="P28" s="15">
        <f t="shared" si="2"/>
        <v>20700</v>
      </c>
      <c r="Q28" s="15">
        <f t="shared" si="2"/>
        <v>41400</v>
      </c>
      <c r="R28" s="16">
        <f>SUM(O28:Q28)</f>
        <v>68310</v>
      </c>
      <c r="S28" s="56">
        <f>R28/'Precios Máximos Esc.Renovación'!$O$62</f>
        <v>8.9803377103125966E-3</v>
      </c>
      <c r="T28" s="37" t="s">
        <v>32</v>
      </c>
    </row>
    <row r="29" spans="1:21" ht="12" customHeight="1" x14ac:dyDescent="0.25">
      <c r="A29" s="33" t="s">
        <v>145</v>
      </c>
      <c r="B29" s="10" t="s">
        <v>146</v>
      </c>
      <c r="C29" s="10" t="s">
        <v>147</v>
      </c>
      <c r="D29" s="10" t="s">
        <v>147</v>
      </c>
      <c r="E29" s="11">
        <v>2</v>
      </c>
      <c r="F29" s="12">
        <v>4</v>
      </c>
      <c r="G29" s="12">
        <v>6</v>
      </c>
      <c r="H29" s="13" t="s">
        <v>7</v>
      </c>
      <c r="I29" s="14">
        <v>12</v>
      </c>
      <c r="J29" s="14">
        <f t="shared" si="8"/>
        <v>12</v>
      </c>
      <c r="K29" s="14">
        <f t="shared" si="8"/>
        <v>12</v>
      </c>
      <c r="L29" s="15">
        <v>65.989999999999995</v>
      </c>
      <c r="M29" s="15">
        <v>65.989999999999995</v>
      </c>
      <c r="N29" s="15">
        <v>65.989999999999995</v>
      </c>
      <c r="O29" s="15">
        <f t="shared" si="2"/>
        <v>1583.7599999999998</v>
      </c>
      <c r="P29" s="15">
        <f t="shared" si="2"/>
        <v>3167.5199999999995</v>
      </c>
      <c r="Q29" s="15">
        <f t="shared" si="2"/>
        <v>4751.2799999999988</v>
      </c>
      <c r="R29" s="16">
        <f t="shared" si="7"/>
        <v>9502.5599999999977</v>
      </c>
      <c r="S29" s="56">
        <f>R29/'Precios Máximos Esc.Renovación'!$O$62</f>
        <v>1.24924898129861E-3</v>
      </c>
      <c r="T29" s="37" t="s">
        <v>32</v>
      </c>
    </row>
    <row r="30" spans="1:21" ht="12" customHeight="1" x14ac:dyDescent="0.25">
      <c r="A30" s="33" t="s">
        <v>145</v>
      </c>
      <c r="B30" s="10" t="s">
        <v>148</v>
      </c>
      <c r="C30" s="10" t="s">
        <v>149</v>
      </c>
      <c r="D30" s="10" t="s">
        <v>149</v>
      </c>
      <c r="E30" s="11">
        <v>1</v>
      </c>
      <c r="F30" s="12">
        <v>3</v>
      </c>
      <c r="G30" s="12">
        <v>5</v>
      </c>
      <c r="H30" s="13" t="s">
        <v>7</v>
      </c>
      <c r="I30" s="14">
        <v>12</v>
      </c>
      <c r="J30" s="14">
        <f t="shared" si="8"/>
        <v>12</v>
      </c>
      <c r="K30" s="14">
        <f t="shared" si="8"/>
        <v>12</v>
      </c>
      <c r="L30" s="15">
        <v>175.98</v>
      </c>
      <c r="M30" s="15">
        <v>175.98</v>
      </c>
      <c r="N30" s="15">
        <v>175.98</v>
      </c>
      <c r="O30" s="15">
        <f t="shared" si="2"/>
        <v>2111.7599999999998</v>
      </c>
      <c r="P30" s="15">
        <f t="shared" si="2"/>
        <v>6335.2799999999988</v>
      </c>
      <c r="Q30" s="15">
        <f t="shared" si="2"/>
        <v>10558.8</v>
      </c>
      <c r="R30" s="16">
        <f t="shared" si="7"/>
        <v>19005.839999999997</v>
      </c>
      <c r="S30" s="56">
        <f>R30/'Precios Máximos Esc.Renovación'!$O$62</f>
        <v>2.4985926170131389E-3</v>
      </c>
      <c r="T30" s="37" t="s">
        <v>32</v>
      </c>
    </row>
    <row r="31" spans="1:21" ht="12" customHeight="1" x14ac:dyDescent="0.25">
      <c r="A31" s="33"/>
      <c r="B31" s="10" t="s">
        <v>65</v>
      </c>
      <c r="C31" s="10" t="s">
        <v>66</v>
      </c>
      <c r="D31" s="10" t="s">
        <v>66</v>
      </c>
      <c r="E31" s="11">
        <v>0</v>
      </c>
      <c r="F31" s="12">
        <v>5</v>
      </c>
      <c r="G31" s="12">
        <v>15</v>
      </c>
      <c r="H31" s="13" t="s">
        <v>7</v>
      </c>
      <c r="I31" s="14">
        <v>12</v>
      </c>
      <c r="J31" s="14">
        <f t="shared" si="8"/>
        <v>12</v>
      </c>
      <c r="K31" s="14">
        <f t="shared" si="8"/>
        <v>12</v>
      </c>
      <c r="L31" s="15">
        <v>35.6</v>
      </c>
      <c r="M31" s="15">
        <v>35.6</v>
      </c>
      <c r="N31" s="15">
        <v>35.6</v>
      </c>
      <c r="O31" s="15">
        <f t="shared" si="2"/>
        <v>0</v>
      </c>
      <c r="P31" s="15">
        <f t="shared" si="2"/>
        <v>2136</v>
      </c>
      <c r="Q31" s="15">
        <f t="shared" si="2"/>
        <v>6408.0000000000009</v>
      </c>
      <c r="R31" s="16">
        <f t="shared" si="7"/>
        <v>8544</v>
      </c>
      <c r="S31" s="56">
        <f>R31/'Precios Máximos Esc.Renovación'!$O$62</f>
        <v>1.1232324022384837E-3</v>
      </c>
      <c r="T31" s="37" t="s">
        <v>32</v>
      </c>
    </row>
    <row r="32" spans="1:21" ht="12" customHeight="1" x14ac:dyDescent="0.25">
      <c r="A32" s="33"/>
      <c r="B32" s="10" t="s">
        <v>150</v>
      </c>
      <c r="C32" s="10" t="s">
        <v>151</v>
      </c>
      <c r="D32" s="10" t="s">
        <v>151</v>
      </c>
      <c r="E32" s="11">
        <v>350</v>
      </c>
      <c r="F32" s="12">
        <v>900</v>
      </c>
      <c r="G32" s="12">
        <v>1800</v>
      </c>
      <c r="H32" s="13" t="s">
        <v>7</v>
      </c>
      <c r="I32" s="14">
        <v>12</v>
      </c>
      <c r="J32" s="14">
        <f t="shared" si="8"/>
        <v>12</v>
      </c>
      <c r="K32" s="14">
        <f t="shared" si="8"/>
        <v>12</v>
      </c>
      <c r="L32" s="15">
        <v>8.1999999999999993</v>
      </c>
      <c r="M32" s="15">
        <v>8.1999999999999993</v>
      </c>
      <c r="N32" s="15">
        <v>8.1999999999999993</v>
      </c>
      <c r="O32" s="15">
        <f t="shared" si="2"/>
        <v>34440</v>
      </c>
      <c r="P32" s="15">
        <f t="shared" si="2"/>
        <v>88559.999999999985</v>
      </c>
      <c r="Q32" s="15">
        <f t="shared" si="2"/>
        <v>177119.99999999997</v>
      </c>
      <c r="R32" s="16">
        <f t="shared" si="7"/>
        <v>300119.99999999994</v>
      </c>
      <c r="S32" s="56">
        <f>R32/'Precios Máximos Esc.Renovación'!$O$62</f>
        <v>3.9455115702225381E-2</v>
      </c>
      <c r="T32" s="37" t="s">
        <v>32</v>
      </c>
    </row>
    <row r="33" spans="1:19" ht="12" customHeight="1" x14ac:dyDescent="0.25">
      <c r="N33" s="139" t="s">
        <v>106</v>
      </c>
      <c r="O33" s="124">
        <f>SUM(O3:O32)</f>
        <v>353363.04</v>
      </c>
      <c r="P33" s="124">
        <f>SUM(P3:P32)</f>
        <v>464534.4</v>
      </c>
      <c r="Q33" s="124">
        <f>SUM(Q3:Q32)</f>
        <v>1258795.44</v>
      </c>
      <c r="R33" s="124">
        <f>SUM(R3:R32)</f>
        <v>2076692.8800000001</v>
      </c>
      <c r="S33" s="57">
        <f>R33/'Precios Máximos Esc.Renovación'!$O$62</f>
        <v>0.27301132166595921</v>
      </c>
    </row>
    <row r="34" spans="1:19" x14ac:dyDescent="0.25">
      <c r="A34" s="26" t="s">
        <v>152</v>
      </c>
      <c r="B34" s="138" t="s">
        <v>251</v>
      </c>
      <c r="C34" s="25"/>
      <c r="D34" s="25"/>
      <c r="E34" s="25"/>
      <c r="F34" s="25"/>
      <c r="G34" s="25"/>
    </row>
    <row r="35" spans="1:19" ht="25.5" x14ac:dyDescent="0.25">
      <c r="A35" s="1" t="s">
        <v>0</v>
      </c>
      <c r="B35" s="1" t="s">
        <v>1</v>
      </c>
      <c r="C35" s="1" t="s">
        <v>2</v>
      </c>
      <c r="D35" s="1" t="s">
        <v>2</v>
      </c>
      <c r="E35" s="1" t="s">
        <v>121</v>
      </c>
      <c r="F35" s="1" t="s">
        <v>122</v>
      </c>
      <c r="G35" s="1" t="s">
        <v>123</v>
      </c>
      <c r="H35" s="1" t="s">
        <v>3</v>
      </c>
      <c r="I35" s="2" t="s">
        <v>4</v>
      </c>
      <c r="J35" s="2" t="s">
        <v>5</v>
      </c>
      <c r="K35" s="2" t="s">
        <v>6</v>
      </c>
      <c r="L35" s="30" t="s">
        <v>153</v>
      </c>
      <c r="M35" s="30" t="s">
        <v>154</v>
      </c>
      <c r="N35" s="30" t="s">
        <v>155</v>
      </c>
      <c r="O35" s="30" t="s">
        <v>12</v>
      </c>
      <c r="P35" s="30" t="s">
        <v>13</v>
      </c>
      <c r="Q35" s="30" t="s">
        <v>14</v>
      </c>
      <c r="R35" s="30" t="s">
        <v>15</v>
      </c>
    </row>
    <row r="36" spans="1:19" ht="12" customHeight="1" x14ac:dyDescent="0.25">
      <c r="A36" s="33" t="s">
        <v>156</v>
      </c>
      <c r="B36" s="10" t="s">
        <v>82</v>
      </c>
      <c r="C36" s="10" t="s">
        <v>83</v>
      </c>
      <c r="D36" s="10" t="s">
        <v>83</v>
      </c>
      <c r="E36" s="11">
        <v>25</v>
      </c>
      <c r="F36" s="12">
        <v>25</v>
      </c>
      <c r="G36" s="12">
        <v>0</v>
      </c>
      <c r="H36" s="13" t="s">
        <v>7</v>
      </c>
      <c r="I36" s="14">
        <v>1</v>
      </c>
      <c r="J36" s="14">
        <f t="shared" ref="J36:K39" si="9">I36</f>
        <v>1</v>
      </c>
      <c r="K36" s="14">
        <f t="shared" si="9"/>
        <v>1</v>
      </c>
      <c r="L36" s="15">
        <v>1656</v>
      </c>
      <c r="M36" s="15">
        <v>1402</v>
      </c>
      <c r="N36" s="15">
        <v>1147</v>
      </c>
      <c r="O36" s="15">
        <f t="shared" ref="O36:Q40" si="10">L36*I36*E36</f>
        <v>41400</v>
      </c>
      <c r="P36" s="15">
        <f t="shared" si="10"/>
        <v>35050</v>
      </c>
      <c r="Q36" s="15">
        <f t="shared" si="10"/>
        <v>0</v>
      </c>
      <c r="R36" s="16">
        <f>SUM(O36:Q36)</f>
        <v>76450</v>
      </c>
      <c r="S36" s="56">
        <f>R36/'Precios Máximos Esc.Renovación'!$O$62</f>
        <v>1.0050458468063211E-2</v>
      </c>
    </row>
    <row r="37" spans="1:19" ht="12" customHeight="1" x14ac:dyDescent="0.25">
      <c r="A37" s="33" t="s">
        <v>156</v>
      </c>
      <c r="B37" s="10" t="s">
        <v>86</v>
      </c>
      <c r="C37" s="10" t="s">
        <v>87</v>
      </c>
      <c r="D37" s="10" t="s">
        <v>87</v>
      </c>
      <c r="E37" s="11">
        <v>25</v>
      </c>
      <c r="F37" s="12">
        <v>50</v>
      </c>
      <c r="G37" s="12">
        <v>0</v>
      </c>
      <c r="H37" s="13" t="s">
        <v>7</v>
      </c>
      <c r="I37" s="14">
        <v>1</v>
      </c>
      <c r="J37" s="14">
        <f t="shared" si="9"/>
        <v>1</v>
      </c>
      <c r="K37" s="14">
        <f t="shared" si="9"/>
        <v>1</v>
      </c>
      <c r="L37" s="15">
        <v>372</v>
      </c>
      <c r="M37" s="15">
        <v>314</v>
      </c>
      <c r="N37" s="15">
        <v>257</v>
      </c>
      <c r="O37" s="15">
        <f t="shared" si="10"/>
        <v>9300</v>
      </c>
      <c r="P37" s="15">
        <f t="shared" si="10"/>
        <v>15700</v>
      </c>
      <c r="Q37" s="15">
        <f t="shared" si="10"/>
        <v>0</v>
      </c>
      <c r="R37" s="16">
        <f>SUM(O37:Q37)</f>
        <v>25000</v>
      </c>
      <c r="S37" s="56">
        <f>R37/'Precios Máximos Esc.Renovación'!$O$62</f>
        <v>3.2866116638532411E-3</v>
      </c>
    </row>
    <row r="38" spans="1:19" ht="12" customHeight="1" x14ac:dyDescent="0.25">
      <c r="A38" s="33" t="s">
        <v>156</v>
      </c>
      <c r="B38" s="10" t="s">
        <v>100</v>
      </c>
      <c r="C38" s="10" t="s">
        <v>101</v>
      </c>
      <c r="D38" s="10" t="s">
        <v>101</v>
      </c>
      <c r="E38" s="11">
        <v>5</v>
      </c>
      <c r="F38" s="12">
        <v>5</v>
      </c>
      <c r="G38" s="12">
        <v>0</v>
      </c>
      <c r="H38" s="13" t="s">
        <v>7</v>
      </c>
      <c r="I38" s="14">
        <v>1</v>
      </c>
      <c r="J38" s="14">
        <f t="shared" si="9"/>
        <v>1</v>
      </c>
      <c r="K38" s="14">
        <f t="shared" si="9"/>
        <v>1</v>
      </c>
      <c r="L38" s="15">
        <v>6681</v>
      </c>
      <c r="M38" s="15">
        <v>5654</v>
      </c>
      <c r="N38" s="15">
        <v>4625</v>
      </c>
      <c r="O38" s="15">
        <f t="shared" si="10"/>
        <v>33405</v>
      </c>
      <c r="P38" s="15">
        <f t="shared" si="10"/>
        <v>28270</v>
      </c>
      <c r="Q38" s="15">
        <f t="shared" si="10"/>
        <v>0</v>
      </c>
      <c r="R38" s="16">
        <f>SUM(O38:Q38)</f>
        <v>61675</v>
      </c>
      <c r="S38" s="56">
        <f>R38/'Precios Máximos Esc.Renovación'!$O$62</f>
        <v>8.108070974725946E-3</v>
      </c>
    </row>
    <row r="39" spans="1:19" ht="12" customHeight="1" x14ac:dyDescent="0.25">
      <c r="A39" s="33" t="s">
        <v>156</v>
      </c>
      <c r="B39" s="10" t="s">
        <v>94</v>
      </c>
      <c r="C39" s="10" t="s">
        <v>95</v>
      </c>
      <c r="D39" s="10" t="s">
        <v>95</v>
      </c>
      <c r="E39" s="11">
        <v>0</v>
      </c>
      <c r="F39" s="12">
        <v>1</v>
      </c>
      <c r="G39" s="12">
        <v>0</v>
      </c>
      <c r="H39" s="13" t="s">
        <v>7</v>
      </c>
      <c r="I39" s="14">
        <v>1</v>
      </c>
      <c r="J39" s="14">
        <f t="shared" si="9"/>
        <v>1</v>
      </c>
      <c r="K39" s="14">
        <f t="shared" si="9"/>
        <v>1</v>
      </c>
      <c r="L39" s="15">
        <v>25614</v>
      </c>
      <c r="M39" s="15">
        <v>21674</v>
      </c>
      <c r="N39" s="15">
        <v>17733</v>
      </c>
      <c r="O39" s="15">
        <f t="shared" si="10"/>
        <v>0</v>
      </c>
      <c r="P39" s="15">
        <f t="shared" si="10"/>
        <v>21674</v>
      </c>
      <c r="Q39" s="15">
        <f t="shared" si="10"/>
        <v>0</v>
      </c>
      <c r="R39" s="16">
        <f>SUM(O39:Q39)</f>
        <v>21674</v>
      </c>
      <c r="S39" s="56">
        <f>R39/'Precios Máximos Esc.Renovación'!$O$62</f>
        <v>2.849360848094206E-3</v>
      </c>
    </row>
    <row r="40" spans="1:19" ht="12" customHeight="1" x14ac:dyDescent="0.25">
      <c r="A40" s="33"/>
      <c r="B40" s="55" t="s">
        <v>157</v>
      </c>
      <c r="C40" s="10" t="s">
        <v>158</v>
      </c>
      <c r="D40" s="10" t="s">
        <v>158</v>
      </c>
      <c r="E40" s="11">
        <v>50</v>
      </c>
      <c r="F40" s="12">
        <v>100</v>
      </c>
      <c r="G40" s="12">
        <v>0</v>
      </c>
      <c r="H40" s="13" t="s">
        <v>7</v>
      </c>
      <c r="I40" s="14">
        <v>1</v>
      </c>
      <c r="J40" s="14">
        <f>I40</f>
        <v>1</v>
      </c>
      <c r="K40" s="14">
        <f>J40</f>
        <v>1</v>
      </c>
      <c r="L40" s="15">
        <v>246</v>
      </c>
      <c r="M40" s="15">
        <v>208</v>
      </c>
      <c r="N40" s="15">
        <v>171</v>
      </c>
      <c r="O40" s="15">
        <f t="shared" si="10"/>
        <v>12300</v>
      </c>
      <c r="P40" s="15">
        <f t="shared" si="10"/>
        <v>20800</v>
      </c>
      <c r="Q40" s="15">
        <f t="shared" si="10"/>
        <v>0</v>
      </c>
      <c r="R40" s="16">
        <f>SUM(O40:Q40)</f>
        <v>33100</v>
      </c>
      <c r="S40" s="56">
        <f>R40/'Precios Máximos Esc.Renovación'!$O$62</f>
        <v>4.3514738429416911E-3</v>
      </c>
    </row>
    <row r="41" spans="1:19" ht="15.75" thickBot="1" x14ac:dyDescent="0.3">
      <c r="A41" s="18"/>
      <c r="N41" s="139"/>
      <c r="O41" s="124">
        <f>SUM(O36:O40)</f>
        <v>96405</v>
      </c>
      <c r="P41" s="124">
        <f>SUM(P36:P40)</f>
        <v>121494</v>
      </c>
      <c r="Q41" s="124">
        <f>SUM(Q36:Q40)</f>
        <v>0</v>
      </c>
      <c r="R41" s="124">
        <f>SUM(R36:R40)</f>
        <v>217899</v>
      </c>
      <c r="S41" s="57">
        <f>R41/'Precios Máximos Esc.Renovación'!$O$62</f>
        <v>2.8645975797678296E-2</v>
      </c>
    </row>
    <row r="42" spans="1:19" ht="15.75" thickBot="1" x14ac:dyDescent="0.3">
      <c r="R42" s="78">
        <f>R33+R41</f>
        <v>2294591.88</v>
      </c>
      <c r="S42" s="57">
        <f>R42/'Precios Máximos Esc.Renovación'!$O$62</f>
        <v>0.30165729746363745</v>
      </c>
    </row>
    <row r="43" spans="1:19" ht="12" customHeight="1" x14ac:dyDescent="0.25"/>
    <row r="44" spans="1:19" ht="12" customHeight="1" x14ac:dyDescent="0.25"/>
  </sheetData>
  <sheetProtection algorithmName="SHA-512" hashValue="gORne89vzn/QP+MSCFCazYr4GA8Jjjd5yPlUN+S+d8u/MuIPhBztMgdPQQBEubU24CHt4pWa0+eHBqh6LwZOoA==" saltValue="RSDBjGd8IKBN9OkaSZA35Q==" spinCount="100000" sheet="1" objects="1" scenarios="1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22E7-2444-49E2-94E2-11BB4CD3BBE9}">
  <sheetPr>
    <tabColor rgb="FFFF0000"/>
  </sheetPr>
  <dimension ref="A1:L33"/>
  <sheetViews>
    <sheetView topLeftCell="B1" workbookViewId="0">
      <selection activeCell="B1" sqref="B1"/>
    </sheetView>
  </sheetViews>
  <sheetFormatPr baseColWidth="10" defaultColWidth="8.7109375" defaultRowHeight="15" x14ac:dyDescent="0.25"/>
  <cols>
    <col min="1" max="1" width="17.7109375" hidden="1" customWidth="1"/>
    <col min="2" max="2" width="43.5703125" bestFit="1" customWidth="1"/>
    <col min="3" max="3" width="9.5703125" customWidth="1"/>
    <col min="10" max="10" width="10.85546875" customWidth="1"/>
    <col min="11" max="11" width="12.7109375" bestFit="1" customWidth="1"/>
    <col min="12" max="12" width="14.7109375" bestFit="1" customWidth="1"/>
  </cols>
  <sheetData>
    <row r="1" spans="1:12" ht="18.75" x14ac:dyDescent="0.25">
      <c r="A1" s="123" t="s">
        <v>249</v>
      </c>
      <c r="B1" s="123" t="s">
        <v>253</v>
      </c>
      <c r="C1" s="27"/>
      <c r="D1" s="27"/>
      <c r="E1" s="27"/>
      <c r="F1" s="27"/>
      <c r="G1" s="123"/>
      <c r="H1" s="123"/>
      <c r="I1" s="123"/>
    </row>
    <row r="2" spans="1:12" ht="39" x14ac:dyDescent="0.25">
      <c r="A2" s="1" t="s">
        <v>0</v>
      </c>
      <c r="B2" s="1" t="s">
        <v>1</v>
      </c>
      <c r="C2" s="1" t="s">
        <v>2</v>
      </c>
      <c r="D2" s="1" t="s">
        <v>121</v>
      </c>
      <c r="E2" s="1" t="s">
        <v>122</v>
      </c>
      <c r="F2" s="1" t="s">
        <v>123</v>
      </c>
      <c r="G2" s="2" t="s">
        <v>4</v>
      </c>
      <c r="H2" s="2" t="s">
        <v>5</v>
      </c>
      <c r="I2" s="2" t="s">
        <v>6</v>
      </c>
      <c r="J2" s="31" t="s">
        <v>124</v>
      </c>
      <c r="K2" s="31" t="s">
        <v>125</v>
      </c>
      <c r="L2" s="31" t="s">
        <v>126</v>
      </c>
    </row>
    <row r="3" spans="1:12" ht="12" customHeight="1" x14ac:dyDescent="0.25">
      <c r="A3" s="9"/>
      <c r="B3" s="47" t="s">
        <v>159</v>
      </c>
      <c r="C3" s="10" t="s">
        <v>160</v>
      </c>
      <c r="D3" s="11">
        <v>0</v>
      </c>
      <c r="E3" s="12">
        <v>0</v>
      </c>
      <c r="F3" s="12">
        <v>0</v>
      </c>
      <c r="G3" s="14">
        <v>12</v>
      </c>
      <c r="H3" s="14">
        <f t="shared" ref="H3:I20" si="0">G3</f>
        <v>12</v>
      </c>
      <c r="I3" s="14">
        <f t="shared" si="0"/>
        <v>12</v>
      </c>
      <c r="J3" s="15">
        <v>4.5999999999999996</v>
      </c>
      <c r="K3" s="15">
        <v>4.5999999999999996</v>
      </c>
      <c r="L3" s="15">
        <v>4.5999999999999996</v>
      </c>
    </row>
    <row r="4" spans="1:12" ht="12" customHeight="1" x14ac:dyDescent="0.25">
      <c r="A4" s="9"/>
      <c r="B4" s="47" t="s">
        <v>161</v>
      </c>
      <c r="C4" s="10" t="s">
        <v>162</v>
      </c>
      <c r="D4" s="11">
        <v>0</v>
      </c>
      <c r="E4" s="12">
        <v>0</v>
      </c>
      <c r="F4" s="12">
        <v>0</v>
      </c>
      <c r="G4" s="14">
        <v>12</v>
      </c>
      <c r="H4" s="14">
        <f t="shared" si="0"/>
        <v>12</v>
      </c>
      <c r="I4" s="14">
        <f t="shared" si="0"/>
        <v>12</v>
      </c>
      <c r="J4" s="15">
        <v>4.4000000000000004</v>
      </c>
      <c r="K4" s="15">
        <v>4.4000000000000004</v>
      </c>
      <c r="L4" s="15">
        <v>4.4000000000000004</v>
      </c>
    </row>
    <row r="5" spans="1:12" ht="12" customHeight="1" x14ac:dyDescent="0.25">
      <c r="A5" s="9"/>
      <c r="B5" s="47" t="s">
        <v>163</v>
      </c>
      <c r="C5" s="10" t="s">
        <v>164</v>
      </c>
      <c r="D5" s="11">
        <v>0</v>
      </c>
      <c r="E5" s="12">
        <v>0</v>
      </c>
      <c r="F5" s="12">
        <v>0</v>
      </c>
      <c r="G5" s="14">
        <v>12</v>
      </c>
      <c r="H5" s="14">
        <f t="shared" si="0"/>
        <v>12</v>
      </c>
      <c r="I5" s="14">
        <f t="shared" si="0"/>
        <v>12</v>
      </c>
      <c r="J5" s="15">
        <v>439.95</v>
      </c>
      <c r="K5" s="15">
        <v>439.95</v>
      </c>
      <c r="L5" s="15">
        <v>439.95</v>
      </c>
    </row>
    <row r="6" spans="1:12" ht="12" customHeight="1" x14ac:dyDescent="0.25">
      <c r="A6" s="9"/>
      <c r="B6" s="47" t="s">
        <v>165</v>
      </c>
      <c r="C6" s="10" t="s">
        <v>166</v>
      </c>
      <c r="D6" s="11">
        <v>0</v>
      </c>
      <c r="E6" s="12">
        <v>0</v>
      </c>
      <c r="F6" s="12">
        <v>0</v>
      </c>
      <c r="G6" s="14">
        <v>12</v>
      </c>
      <c r="H6" s="14">
        <f t="shared" si="0"/>
        <v>12</v>
      </c>
      <c r="I6" s="14">
        <f t="shared" si="0"/>
        <v>12</v>
      </c>
      <c r="J6" s="15">
        <v>5.3</v>
      </c>
      <c r="K6" s="15">
        <v>5.3</v>
      </c>
      <c r="L6" s="15">
        <v>5.3</v>
      </c>
    </row>
    <row r="7" spans="1:12" ht="12" customHeight="1" x14ac:dyDescent="0.25">
      <c r="A7" s="9"/>
      <c r="B7" s="47" t="s">
        <v>167</v>
      </c>
      <c r="C7" s="10" t="s">
        <v>168</v>
      </c>
      <c r="D7" s="11">
        <v>0</v>
      </c>
      <c r="E7" s="12">
        <v>0</v>
      </c>
      <c r="F7" s="12">
        <v>0</v>
      </c>
      <c r="G7" s="14">
        <v>12</v>
      </c>
      <c r="H7" s="14">
        <f t="shared" si="0"/>
        <v>12</v>
      </c>
      <c r="I7" s="14">
        <f t="shared" si="0"/>
        <v>12</v>
      </c>
      <c r="J7" s="15">
        <v>3.6</v>
      </c>
      <c r="K7" s="15">
        <v>3.6</v>
      </c>
      <c r="L7" s="15">
        <v>3.6</v>
      </c>
    </row>
    <row r="8" spans="1:12" ht="12" customHeight="1" x14ac:dyDescent="0.25">
      <c r="A8" s="9"/>
      <c r="B8" s="47" t="s">
        <v>169</v>
      </c>
      <c r="C8" s="10" t="s">
        <v>170</v>
      </c>
      <c r="D8" s="11">
        <v>0</v>
      </c>
      <c r="E8" s="12">
        <v>0</v>
      </c>
      <c r="F8" s="12">
        <v>0</v>
      </c>
      <c r="G8" s="14">
        <v>12</v>
      </c>
      <c r="H8" s="14">
        <f t="shared" si="0"/>
        <v>12</v>
      </c>
      <c r="I8" s="14">
        <f t="shared" si="0"/>
        <v>12</v>
      </c>
      <c r="J8" s="15">
        <v>3.6</v>
      </c>
      <c r="K8" s="15">
        <v>3.6</v>
      </c>
      <c r="L8" s="15">
        <v>3.6</v>
      </c>
    </row>
    <row r="9" spans="1:12" ht="12" customHeight="1" x14ac:dyDescent="0.25">
      <c r="A9" s="9"/>
      <c r="B9" s="47" t="s">
        <v>171</v>
      </c>
      <c r="C9" s="10" t="s">
        <v>172</v>
      </c>
      <c r="D9" s="11">
        <v>0</v>
      </c>
      <c r="E9" s="12">
        <v>0</v>
      </c>
      <c r="F9" s="12">
        <v>0</v>
      </c>
      <c r="G9" s="14">
        <v>12</v>
      </c>
      <c r="H9" s="14">
        <f t="shared" si="0"/>
        <v>12</v>
      </c>
      <c r="I9" s="14">
        <f t="shared" si="0"/>
        <v>12</v>
      </c>
      <c r="J9" s="15">
        <v>35.200000000000003</v>
      </c>
      <c r="K9" s="15">
        <v>35.200000000000003</v>
      </c>
      <c r="L9" s="15">
        <v>35.200000000000003</v>
      </c>
    </row>
    <row r="10" spans="1:12" ht="12" customHeight="1" x14ac:dyDescent="0.25">
      <c r="A10" s="9"/>
      <c r="B10" s="47" t="s">
        <v>173</v>
      </c>
      <c r="C10" s="10" t="s">
        <v>174</v>
      </c>
      <c r="D10" s="11">
        <v>0</v>
      </c>
      <c r="E10" s="12">
        <v>0</v>
      </c>
      <c r="F10" s="12">
        <v>0</v>
      </c>
      <c r="G10" s="14">
        <v>12</v>
      </c>
      <c r="H10" s="14">
        <f t="shared" si="0"/>
        <v>12</v>
      </c>
      <c r="I10" s="14">
        <f t="shared" si="0"/>
        <v>12</v>
      </c>
      <c r="J10" s="15">
        <v>3.6</v>
      </c>
      <c r="K10" s="15">
        <v>3.6</v>
      </c>
      <c r="L10" s="15">
        <v>3.6</v>
      </c>
    </row>
    <row r="11" spans="1:12" ht="12" customHeight="1" x14ac:dyDescent="0.25">
      <c r="A11" s="9"/>
      <c r="B11" s="47" t="s">
        <v>175</v>
      </c>
      <c r="C11" s="10" t="s">
        <v>176</v>
      </c>
      <c r="D11" s="11">
        <v>0</v>
      </c>
      <c r="E11" s="12">
        <v>0</v>
      </c>
      <c r="F11" s="12">
        <v>0</v>
      </c>
      <c r="G11" s="14">
        <v>12</v>
      </c>
      <c r="H11" s="14">
        <f t="shared" si="0"/>
        <v>12</v>
      </c>
      <c r="I11" s="14">
        <f t="shared" si="0"/>
        <v>12</v>
      </c>
      <c r="J11" s="15">
        <v>10.9</v>
      </c>
      <c r="K11" s="15">
        <v>10.9</v>
      </c>
      <c r="L11" s="15">
        <v>10.9</v>
      </c>
    </row>
    <row r="12" spans="1:12" ht="12" customHeight="1" x14ac:dyDescent="0.25">
      <c r="A12" s="9"/>
      <c r="B12" s="47" t="s">
        <v>177</v>
      </c>
      <c r="C12" s="10" t="s">
        <v>178</v>
      </c>
      <c r="D12" s="11">
        <v>0</v>
      </c>
      <c r="E12" s="12">
        <v>0</v>
      </c>
      <c r="F12" s="12">
        <v>0</v>
      </c>
      <c r="G12" s="14">
        <v>12</v>
      </c>
      <c r="H12" s="14">
        <f t="shared" si="0"/>
        <v>12</v>
      </c>
      <c r="I12" s="14">
        <f t="shared" si="0"/>
        <v>12</v>
      </c>
      <c r="J12" s="15">
        <v>6.4</v>
      </c>
      <c r="K12" s="15">
        <v>6.4</v>
      </c>
      <c r="L12" s="15">
        <v>6.4</v>
      </c>
    </row>
    <row r="13" spans="1:12" ht="12" customHeight="1" x14ac:dyDescent="0.25">
      <c r="A13" s="9"/>
      <c r="B13" s="47" t="s">
        <v>179</v>
      </c>
      <c r="C13" s="10" t="s">
        <v>180</v>
      </c>
      <c r="D13" s="11">
        <v>0</v>
      </c>
      <c r="E13" s="12">
        <v>0</v>
      </c>
      <c r="F13" s="12">
        <v>0</v>
      </c>
      <c r="G13" s="14">
        <v>12</v>
      </c>
      <c r="H13" s="14">
        <f t="shared" si="0"/>
        <v>12</v>
      </c>
      <c r="I13" s="14">
        <f t="shared" si="0"/>
        <v>12</v>
      </c>
      <c r="J13" s="15">
        <v>10.9</v>
      </c>
      <c r="K13" s="15">
        <v>10.9</v>
      </c>
      <c r="L13" s="15">
        <v>10.9</v>
      </c>
    </row>
    <row r="14" spans="1:12" ht="12" customHeight="1" x14ac:dyDescent="0.25">
      <c r="A14" s="9"/>
      <c r="B14" s="47" t="s">
        <v>181</v>
      </c>
      <c r="C14" s="10" t="s">
        <v>182</v>
      </c>
      <c r="D14" s="11">
        <v>0</v>
      </c>
      <c r="E14" s="12">
        <v>0</v>
      </c>
      <c r="F14" s="12">
        <v>0</v>
      </c>
      <c r="G14" s="14">
        <v>12</v>
      </c>
      <c r="H14" s="14">
        <f t="shared" si="0"/>
        <v>12</v>
      </c>
      <c r="I14" s="14">
        <f t="shared" si="0"/>
        <v>12</v>
      </c>
      <c r="J14" s="15">
        <v>10.6</v>
      </c>
      <c r="K14" s="15">
        <v>10.6</v>
      </c>
      <c r="L14" s="15">
        <v>10.6</v>
      </c>
    </row>
    <row r="15" spans="1:12" ht="12" customHeight="1" x14ac:dyDescent="0.25">
      <c r="A15" s="9"/>
      <c r="B15" s="47" t="s">
        <v>183</v>
      </c>
      <c r="C15" s="10" t="s">
        <v>184</v>
      </c>
      <c r="D15" s="11">
        <v>0</v>
      </c>
      <c r="E15" s="12">
        <v>0</v>
      </c>
      <c r="F15" s="12">
        <v>0</v>
      </c>
      <c r="G15" s="14">
        <v>12</v>
      </c>
      <c r="H15" s="14">
        <f t="shared" si="0"/>
        <v>12</v>
      </c>
      <c r="I15" s="14">
        <f t="shared" si="0"/>
        <v>12</v>
      </c>
      <c r="J15" s="15">
        <v>7.1</v>
      </c>
      <c r="K15" s="15">
        <v>7.1</v>
      </c>
      <c r="L15" s="15">
        <v>7.1</v>
      </c>
    </row>
    <row r="16" spans="1:12" ht="12" customHeight="1" x14ac:dyDescent="0.25">
      <c r="A16" s="9"/>
      <c r="B16" s="47" t="s">
        <v>185</v>
      </c>
      <c r="C16" s="10" t="s">
        <v>186</v>
      </c>
      <c r="D16" s="11">
        <v>0</v>
      </c>
      <c r="E16" s="12">
        <v>0</v>
      </c>
      <c r="F16" s="12">
        <v>0</v>
      </c>
      <c r="G16" s="14">
        <v>12</v>
      </c>
      <c r="H16" s="14">
        <f t="shared" si="0"/>
        <v>12</v>
      </c>
      <c r="I16" s="14">
        <f t="shared" si="0"/>
        <v>12</v>
      </c>
      <c r="J16" s="15">
        <v>7.1</v>
      </c>
      <c r="K16" s="15">
        <v>7.1</v>
      </c>
      <c r="L16" s="15">
        <v>7.1</v>
      </c>
    </row>
    <row r="17" spans="1:12" ht="12" customHeight="1" x14ac:dyDescent="0.25">
      <c r="A17" s="9"/>
      <c r="B17" s="47" t="s">
        <v>187</v>
      </c>
      <c r="C17" s="10" t="s">
        <v>188</v>
      </c>
      <c r="D17" s="11">
        <v>0</v>
      </c>
      <c r="E17" s="12">
        <v>0</v>
      </c>
      <c r="F17" s="12">
        <v>0</v>
      </c>
      <c r="G17" s="14">
        <v>12</v>
      </c>
      <c r="H17" s="14">
        <f t="shared" si="0"/>
        <v>12</v>
      </c>
      <c r="I17" s="14">
        <f t="shared" si="0"/>
        <v>12</v>
      </c>
      <c r="J17" s="15">
        <v>20.47</v>
      </c>
      <c r="K17" s="15">
        <v>20.47</v>
      </c>
      <c r="L17" s="15">
        <v>20.47</v>
      </c>
    </row>
    <row r="18" spans="1:12" ht="12" customHeight="1" x14ac:dyDescent="0.25">
      <c r="A18" s="9"/>
      <c r="B18" s="47" t="s">
        <v>189</v>
      </c>
      <c r="C18" s="10" t="s">
        <v>190</v>
      </c>
      <c r="D18" s="11">
        <v>0</v>
      </c>
      <c r="E18" s="12">
        <v>0</v>
      </c>
      <c r="F18" s="12">
        <v>0</v>
      </c>
      <c r="G18" s="14">
        <v>12</v>
      </c>
      <c r="H18" s="14">
        <f t="shared" si="0"/>
        <v>12</v>
      </c>
      <c r="I18" s="14">
        <f t="shared" si="0"/>
        <v>12</v>
      </c>
      <c r="J18" s="15">
        <v>27.59</v>
      </c>
      <c r="K18" s="15">
        <v>27.59</v>
      </c>
      <c r="L18" s="15">
        <v>27.59</v>
      </c>
    </row>
    <row r="19" spans="1:12" ht="12" customHeight="1" x14ac:dyDescent="0.25">
      <c r="A19" s="9"/>
      <c r="B19" s="47" t="s">
        <v>191</v>
      </c>
      <c r="C19" s="10" t="s">
        <v>192</v>
      </c>
      <c r="D19" s="11">
        <v>0</v>
      </c>
      <c r="E19" s="12">
        <v>0</v>
      </c>
      <c r="F19" s="12">
        <v>0</v>
      </c>
      <c r="G19" s="14">
        <v>12</v>
      </c>
      <c r="H19" s="14">
        <f t="shared" si="0"/>
        <v>12</v>
      </c>
      <c r="I19" s="14">
        <f t="shared" si="0"/>
        <v>12</v>
      </c>
      <c r="J19" s="15">
        <v>13.2</v>
      </c>
      <c r="K19" s="15">
        <v>13.2</v>
      </c>
      <c r="L19" s="15">
        <v>13.2</v>
      </c>
    </row>
    <row r="20" spans="1:12" ht="12" customHeight="1" x14ac:dyDescent="0.25">
      <c r="A20" s="9"/>
      <c r="B20" s="47" t="s">
        <v>193</v>
      </c>
      <c r="C20" s="10" t="s">
        <v>194</v>
      </c>
      <c r="D20" s="11">
        <v>0</v>
      </c>
      <c r="E20" s="12">
        <v>0</v>
      </c>
      <c r="F20" s="12">
        <v>0</v>
      </c>
      <c r="G20" s="14">
        <v>12</v>
      </c>
      <c r="H20" s="14">
        <f t="shared" si="0"/>
        <v>12</v>
      </c>
      <c r="I20" s="14">
        <f t="shared" si="0"/>
        <v>12</v>
      </c>
      <c r="J20" s="15">
        <v>87.99</v>
      </c>
      <c r="K20" s="15">
        <v>87.99</v>
      </c>
      <c r="L20" s="15">
        <v>87.99</v>
      </c>
    </row>
    <row r="21" spans="1:12" ht="12" customHeight="1" x14ac:dyDescent="0.25">
      <c r="A21" s="9"/>
      <c r="B21" s="47" t="s">
        <v>195</v>
      </c>
      <c r="C21" s="10" t="s">
        <v>196</v>
      </c>
      <c r="D21" s="11">
        <v>0</v>
      </c>
      <c r="E21" s="12">
        <v>0</v>
      </c>
      <c r="F21" s="12">
        <v>0</v>
      </c>
      <c r="G21" s="14">
        <v>12</v>
      </c>
      <c r="H21" s="14">
        <f t="shared" ref="H21:I25" si="1">G21</f>
        <v>12</v>
      </c>
      <c r="I21" s="14">
        <f t="shared" si="1"/>
        <v>12</v>
      </c>
      <c r="J21" s="15">
        <v>35.19</v>
      </c>
      <c r="K21" s="15">
        <v>35.19</v>
      </c>
      <c r="L21" s="15">
        <v>35.19</v>
      </c>
    </row>
    <row r="22" spans="1:12" ht="12" customHeight="1" x14ac:dyDescent="0.25">
      <c r="A22" s="9"/>
      <c r="B22" s="47" t="s">
        <v>197</v>
      </c>
      <c r="C22" s="10" t="s">
        <v>198</v>
      </c>
      <c r="D22" s="11">
        <v>0</v>
      </c>
      <c r="E22" s="12">
        <v>0</v>
      </c>
      <c r="F22" s="12">
        <v>0</v>
      </c>
      <c r="G22" s="14">
        <v>12</v>
      </c>
      <c r="H22" s="14">
        <f t="shared" si="1"/>
        <v>12</v>
      </c>
      <c r="I22" s="14">
        <f t="shared" si="1"/>
        <v>12</v>
      </c>
      <c r="J22" s="15">
        <v>131.97999999999999</v>
      </c>
      <c r="K22" s="15">
        <v>131.97999999999999</v>
      </c>
      <c r="L22" s="15">
        <v>131.97999999999999</v>
      </c>
    </row>
    <row r="23" spans="1:12" s="29" customFormat="1" ht="12" customHeight="1" x14ac:dyDescent="0.25">
      <c r="A23" s="28"/>
      <c r="B23" s="48" t="s">
        <v>199</v>
      </c>
      <c r="C23" s="38" t="s">
        <v>200</v>
      </c>
      <c r="D23" s="49">
        <v>0</v>
      </c>
      <c r="E23" s="50">
        <v>0</v>
      </c>
      <c r="F23" s="50">
        <v>0</v>
      </c>
      <c r="G23" s="34">
        <v>12</v>
      </c>
      <c r="H23" s="34">
        <f t="shared" si="1"/>
        <v>12</v>
      </c>
      <c r="I23" s="34">
        <f t="shared" si="1"/>
        <v>12</v>
      </c>
      <c r="J23" s="35">
        <v>879.89</v>
      </c>
      <c r="K23" s="35">
        <v>879.89</v>
      </c>
      <c r="L23" s="35">
        <v>879.89</v>
      </c>
    </row>
    <row r="24" spans="1:12" s="29" customFormat="1" ht="12" customHeight="1" x14ac:dyDescent="0.25">
      <c r="A24" s="28"/>
      <c r="B24" s="48" t="s">
        <v>201</v>
      </c>
      <c r="C24" s="38" t="s">
        <v>202</v>
      </c>
      <c r="D24" s="49">
        <v>0</v>
      </c>
      <c r="E24" s="50">
        <v>0</v>
      </c>
      <c r="F24" s="50">
        <v>0</v>
      </c>
      <c r="G24" s="34">
        <v>12</v>
      </c>
      <c r="H24" s="34">
        <f t="shared" si="1"/>
        <v>12</v>
      </c>
      <c r="I24" s="34">
        <f t="shared" si="1"/>
        <v>12</v>
      </c>
      <c r="J24" s="35">
        <v>395.95</v>
      </c>
      <c r="K24" s="35">
        <v>395.95</v>
      </c>
      <c r="L24" s="35">
        <v>395.95</v>
      </c>
    </row>
    <row r="25" spans="1:12" ht="12" customHeight="1" x14ac:dyDescent="0.25">
      <c r="A25" s="9"/>
      <c r="B25" s="47" t="s">
        <v>163</v>
      </c>
      <c r="C25" s="10" t="s">
        <v>164</v>
      </c>
      <c r="D25" s="11">
        <v>0</v>
      </c>
      <c r="E25" s="12">
        <v>0</v>
      </c>
      <c r="F25" s="12">
        <v>0</v>
      </c>
      <c r="G25" s="14">
        <v>12</v>
      </c>
      <c r="H25" s="14">
        <f t="shared" si="1"/>
        <v>12</v>
      </c>
      <c r="I25" s="14">
        <f t="shared" si="1"/>
        <v>12</v>
      </c>
      <c r="J25" s="15">
        <v>439.95</v>
      </c>
      <c r="K25" s="15">
        <v>439.95</v>
      </c>
      <c r="L25" s="15">
        <v>439.95</v>
      </c>
    </row>
    <row r="26" spans="1:12" ht="15" customHeight="1" x14ac:dyDescent="0.25">
      <c r="A26" s="51" t="s">
        <v>215</v>
      </c>
      <c r="B26" s="49" t="s">
        <v>258</v>
      </c>
      <c r="C26" s="10" t="s">
        <v>256</v>
      </c>
      <c r="D26" s="11">
        <v>0</v>
      </c>
      <c r="E26" s="12">
        <v>0</v>
      </c>
      <c r="F26" s="12">
        <v>0</v>
      </c>
      <c r="G26" s="14">
        <v>13</v>
      </c>
      <c r="H26" s="14">
        <v>13</v>
      </c>
      <c r="I26" s="14">
        <v>13</v>
      </c>
      <c r="J26" s="15">
        <v>0</v>
      </c>
      <c r="K26" s="15">
        <v>0</v>
      </c>
      <c r="L26" s="15">
        <v>0</v>
      </c>
    </row>
    <row r="27" spans="1:12" x14ac:dyDescent="0.25">
      <c r="A27" s="53" t="s">
        <v>217</v>
      </c>
      <c r="B27" s="52" t="s">
        <v>259</v>
      </c>
      <c r="C27" s="10" t="s">
        <v>257</v>
      </c>
      <c r="D27" s="11">
        <v>0</v>
      </c>
      <c r="E27" s="12">
        <v>0</v>
      </c>
      <c r="F27" s="12">
        <v>0</v>
      </c>
      <c r="G27" s="14">
        <v>14</v>
      </c>
      <c r="H27" s="14">
        <v>14</v>
      </c>
      <c r="I27" s="14">
        <v>14</v>
      </c>
      <c r="J27" s="15">
        <v>175.98</v>
      </c>
      <c r="K27" s="15">
        <v>175.98</v>
      </c>
      <c r="L27" s="15">
        <v>175.98</v>
      </c>
    </row>
    <row r="28" spans="1:12" ht="16.5" customHeight="1" x14ac:dyDescent="0.25">
      <c r="A28" s="54" t="s">
        <v>219</v>
      </c>
      <c r="B28" s="49" t="s">
        <v>159</v>
      </c>
      <c r="C28" s="10" t="s">
        <v>160</v>
      </c>
      <c r="D28" s="11">
        <v>0</v>
      </c>
      <c r="E28" s="12">
        <v>0</v>
      </c>
      <c r="F28" s="12">
        <v>0</v>
      </c>
      <c r="G28" s="14">
        <v>15</v>
      </c>
      <c r="H28" s="14">
        <v>15</v>
      </c>
      <c r="I28" s="14">
        <v>15</v>
      </c>
      <c r="J28" s="15">
        <v>4.5999999999999996</v>
      </c>
      <c r="K28" s="15">
        <v>4.5999999999999996</v>
      </c>
      <c r="L28" s="15">
        <v>4.5999999999999996</v>
      </c>
    </row>
    <row r="29" spans="1:12" x14ac:dyDescent="0.25">
      <c r="A29" s="138" t="s">
        <v>203</v>
      </c>
      <c r="B29" s="138" t="s">
        <v>254</v>
      </c>
      <c r="C29" s="27"/>
      <c r="D29" s="27"/>
      <c r="E29" s="27"/>
      <c r="F29" s="27"/>
      <c r="G29" s="25"/>
      <c r="H29" s="25"/>
      <c r="I29" s="25"/>
      <c r="J29" s="25"/>
      <c r="K29" s="25"/>
      <c r="L29" s="25"/>
    </row>
    <row r="30" spans="1:12" ht="12" customHeight="1" x14ac:dyDescent="0.25">
      <c r="A30" s="11"/>
      <c r="B30" s="47" t="s">
        <v>204</v>
      </c>
      <c r="C30" s="10" t="s">
        <v>205</v>
      </c>
      <c r="D30" s="11">
        <v>0</v>
      </c>
      <c r="E30" s="12">
        <v>0</v>
      </c>
      <c r="F30" s="12">
        <v>0</v>
      </c>
      <c r="G30" s="14">
        <v>1</v>
      </c>
      <c r="H30" s="14">
        <f t="shared" ref="H30:I33" si="2">G30</f>
        <v>1</v>
      </c>
      <c r="I30" s="14">
        <f t="shared" si="2"/>
        <v>1</v>
      </c>
      <c r="J30" s="15">
        <v>1674</v>
      </c>
      <c r="K30" s="15">
        <v>1416</v>
      </c>
      <c r="L30" s="15">
        <v>1159</v>
      </c>
    </row>
    <row r="31" spans="1:12" ht="12" customHeight="1" x14ac:dyDescent="0.25">
      <c r="A31" s="11"/>
      <c r="B31" s="47" t="s">
        <v>206</v>
      </c>
      <c r="C31" s="10" t="s">
        <v>207</v>
      </c>
      <c r="D31" s="11">
        <v>0</v>
      </c>
      <c r="E31" s="12">
        <v>0</v>
      </c>
      <c r="F31" s="12">
        <v>0</v>
      </c>
      <c r="G31" s="14">
        <v>1</v>
      </c>
      <c r="H31" s="14">
        <f t="shared" si="2"/>
        <v>1</v>
      </c>
      <c r="I31" s="14">
        <f t="shared" si="2"/>
        <v>1</v>
      </c>
      <c r="J31" s="15">
        <v>390</v>
      </c>
      <c r="K31" s="15">
        <v>330</v>
      </c>
      <c r="L31" s="15">
        <v>270</v>
      </c>
    </row>
    <row r="32" spans="1:12" ht="12" customHeight="1" x14ac:dyDescent="0.25">
      <c r="A32" s="11"/>
      <c r="B32" s="47" t="s">
        <v>208</v>
      </c>
      <c r="C32" s="10" t="s">
        <v>209</v>
      </c>
      <c r="D32" s="11">
        <v>0</v>
      </c>
      <c r="E32" s="12">
        <v>0</v>
      </c>
      <c r="F32" s="12">
        <v>0</v>
      </c>
      <c r="G32" s="14">
        <v>1</v>
      </c>
      <c r="H32" s="14">
        <f t="shared" si="2"/>
        <v>1</v>
      </c>
      <c r="I32" s="14">
        <f t="shared" si="2"/>
        <v>1</v>
      </c>
      <c r="J32" s="15">
        <v>1233</v>
      </c>
      <c r="K32" s="15">
        <v>812</v>
      </c>
      <c r="L32" s="15">
        <v>390</v>
      </c>
    </row>
    <row r="33" spans="1:12" ht="12" customHeight="1" x14ac:dyDescent="0.25">
      <c r="A33" s="11"/>
      <c r="B33" s="47" t="s">
        <v>210</v>
      </c>
      <c r="C33" s="10" t="s">
        <v>211</v>
      </c>
      <c r="D33" s="11">
        <v>0</v>
      </c>
      <c r="E33" s="12">
        <v>0</v>
      </c>
      <c r="F33" s="12">
        <v>0</v>
      </c>
      <c r="G33" s="14">
        <v>1</v>
      </c>
      <c r="H33" s="14">
        <f t="shared" si="2"/>
        <v>1</v>
      </c>
      <c r="I33" s="14">
        <f t="shared" si="2"/>
        <v>1</v>
      </c>
      <c r="J33" s="15">
        <v>2712</v>
      </c>
      <c r="K33" s="15">
        <v>1628</v>
      </c>
      <c r="L33" s="15">
        <v>543</v>
      </c>
    </row>
  </sheetData>
  <sheetProtection algorithmName="SHA-512" hashValue="nLm4dZmqeNnDAaXmamJaNTmc0IrLzELyrhXdiU/qFSlihwRp9bTdHzFwIPoV39RrpivM/OjvvKkzf4XVw90BKg==" saltValue="7y09I/Qwz+c0twgN2HhZE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BC7F9AC6F84A44AA833DCE05FB362A" ma:contentTypeVersion="2" ma:contentTypeDescription="Crear nuevo documento." ma:contentTypeScope="" ma:versionID="90b2609940ee9953c24ac9b1a506de89">
  <xsd:schema xmlns:xsd="http://www.w3.org/2001/XMLSchema" xmlns:xs="http://www.w3.org/2001/XMLSchema" xmlns:p="http://schemas.microsoft.com/office/2006/metadata/properties" xmlns:ns2="9d911a57-7017-4980-bfe1-d5481b685f03" targetNamespace="http://schemas.microsoft.com/office/2006/metadata/properties" ma:root="true" ma:fieldsID="272bdfe9c8a7f6f87cb2ff6e48d4c9ba" ns2:_="">
    <xsd:import namespace="9d911a57-7017-4980-bfe1-d5481b685f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11a57-7017-4980-bfe1-d5481b685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F6340C-D418-46C6-9098-2341D70561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6E0685-A257-42D4-84F4-70B9945F9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11a57-7017-4980-bfe1-d5481b685f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A8E22E-BB81-4F6B-A8F4-943A23F41F5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Escenario de Renovación</vt:lpstr>
      <vt:lpstr>Escenario de Crecimiento</vt:lpstr>
      <vt:lpstr>Escenario de Crecimiento Otras</vt:lpstr>
      <vt:lpstr>Precios Máximos Esc.Renovación</vt:lpstr>
      <vt:lpstr>Precios Máximos Esc.Crecimiento</vt:lpstr>
      <vt:lpstr>Precios Máximos Esc.Crec.Otros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Martin Rosendo</dc:creator>
  <cp:keywords/>
  <dc:description/>
  <cp:lastModifiedBy>Plaza Rubio, Jesús</cp:lastModifiedBy>
  <cp:revision/>
  <dcterms:created xsi:type="dcterms:W3CDTF">2023-04-26T15:55:31Z</dcterms:created>
  <dcterms:modified xsi:type="dcterms:W3CDTF">2023-08-03T13:22:08Z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0x010100DDBC7F9AC6F84A44AA833DCE05FB362A</vt:lpwstr>
  </property>
</Properties>
</file>