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ICA\Internet\Planes anuales de contratación\02 PAC - PUBLICACIÓN\2023 PAC\2023 PAC  02 Ficheros a depurar\"/>
    </mc:Choice>
  </mc:AlternateContent>
  <bookViews>
    <workbookView xWindow="0" yWindow="0" windowWidth="19200" windowHeight="7056"/>
  </bookViews>
  <sheets>
    <sheet name="PAC 23 ADM LOCAL" sheetId="1" r:id="rId1"/>
  </sheets>
  <definedNames>
    <definedName name="_xlnm._FilterDatabase" localSheetId="0" hidden="1">'PAC 23 ADM LOCAL'!$A$2:$H$75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  <c r="F74" i="1"/>
  <c r="F56" i="1"/>
  <c r="F75" i="1"/>
  <c r="F19" i="1"/>
  <c r="F68" i="1"/>
  <c r="F33" i="1"/>
  <c r="F22" i="1"/>
  <c r="F21" i="1"/>
  <c r="F55" i="1"/>
  <c r="F73" i="1"/>
  <c r="F66" i="1"/>
  <c r="F65" i="1"/>
  <c r="F64" i="1"/>
  <c r="F54" i="1"/>
  <c r="F63" i="1"/>
  <c r="F62" i="1"/>
  <c r="F61" i="1"/>
  <c r="F50" i="1"/>
</calcChain>
</file>

<file path=xl/sharedStrings.xml><?xml version="1.0" encoding="utf-8"?>
<sst xmlns="http://schemas.openxmlformats.org/spreadsheetml/2006/main" count="448" uniqueCount="147">
  <si>
    <t>Título del contrato</t>
  </si>
  <si>
    <t>Tipo de contrato</t>
  </si>
  <si>
    <t>Procedimiento de adjudicación</t>
  </si>
  <si>
    <t>Valor estimado sin impuestos</t>
  </si>
  <si>
    <t>Duración del contrato</t>
  </si>
  <si>
    <t>Entidad adjudicadora</t>
  </si>
  <si>
    <t>Código/s CPV</t>
  </si>
  <si>
    <t>Fecha estimada de convocatoria</t>
  </si>
  <si>
    <t>CONSEJERÍA DE ADMINISTRACIÓN LOCAL Y DIGITALIZACIÓN</t>
  </si>
  <si>
    <t>ACUERDO MARCO</t>
  </si>
  <si>
    <t>ABIERTO</t>
  </si>
  <si>
    <t>2 AÑOS</t>
  </si>
  <si>
    <t>2 AÑOS (+ 2 AÑOS)</t>
  </si>
  <si>
    <t>SUMINISTRO</t>
  </si>
  <si>
    <t>2 MESES</t>
  </si>
  <si>
    <t>6 MESES</t>
  </si>
  <si>
    <t>OBRAS</t>
  </si>
  <si>
    <t>4 MESES</t>
  </si>
  <si>
    <t>SERVICIOS</t>
  </si>
  <si>
    <t>3 MESES</t>
  </si>
  <si>
    <t>12 MESES</t>
  </si>
  <si>
    <t>18 MESES</t>
  </si>
  <si>
    <t>21 MESES</t>
  </si>
  <si>
    <t>8 MESES</t>
  </si>
  <si>
    <t>25 MESES</t>
  </si>
  <si>
    <t>AMPLIACIÓN DE CEMENTERIO MUNICIPAL Y CONSTRUCCIÓN DE TANATORIO EN CANENCIA</t>
  </si>
  <si>
    <t>10 MESES</t>
  </si>
  <si>
    <t>CONSTRUCCIÓN DE 5 VIVIENDAS VPO EN LA CALLE FUENTE HONDA 9 DE LA SERNA DEL MONTE</t>
  </si>
  <si>
    <t>9 MESES</t>
  </si>
  <si>
    <t>1 MES</t>
  </si>
  <si>
    <t>REFORMA DE NAVE PARA POLICÍA LOCAL Y PROTECCIÓN CIVIL NUEVO BAZTAN (MADRID)</t>
  </si>
  <si>
    <t>OBRAS DE CONSTRUCCIÓN DE PABELLÓN DEPORTIVO, PISCINA CUBIERTA Y SALAS MULTIUSOS EN LOZOYA. REDACCIÓN DE PROYECTO</t>
  </si>
  <si>
    <t>NUEVO CENTRO CULTURAL EN LA PLAZA DOS DE MAYO Nº 6 DE NAVALAGAMELLA. REDACCIÓN DE PROYECTO</t>
  </si>
  <si>
    <t>5 MESES</t>
  </si>
  <si>
    <t>14 MESES</t>
  </si>
  <si>
    <t>28 MESES</t>
  </si>
  <si>
    <t>11 MESES</t>
  </si>
  <si>
    <t>REPARACION PISTA ATLETISMO Y SUST DE EQUIPAMIENTO DEPORTIVO EN POLIDEPORTIVO STO DOMINGO EN ALCORCÓN</t>
  </si>
  <si>
    <t>REMODELACIÓN EDIFICIO DE PISCINA CUBIERTA EN POLID SANTO DOMINGO</t>
  </si>
  <si>
    <t>REDACCIÓN DEL PROYECTO DE EJECUCIÓN DE DEMOLICIÓN DEL NÚCLEO DE ESCALERA Y ADECUACIÓN DEL EDIFICIO DEL INSTITUTO DE LA MUJER Y ARCHIVO MUNICIPAL (IMAM) CALLE COLÓN Nº 10. 28931 MÓSTOLES. MADRID</t>
  </si>
  <si>
    <t>NEGOCIADO</t>
  </si>
  <si>
    <t>PLAN DE CONTRATACIÓN PARA EL EJERCICIO 2023</t>
  </si>
  <si>
    <t xml:space="preserve">CONSULTORÍA Y ASISTENCIA A LA DIRECCIÓN GENERAL DE REEQUILIBRIO TERRITORIAL PARA APOYO EN EL ASESORAMIENTO JURÍDICO, ECONÓMICO, CONTABLE Y TÉCNICO; ASISTENCIA LETRADA Y AYUDA EN LA TRAMITACIÓN DE SUBVENCIONES EUROPEAS A LAS ENTIDADES LOCALES DE LA COMUNIDAD DE MADRID. </t>
  </si>
  <si>
    <t>ABIERTO SIMPLIFICADO</t>
  </si>
  <si>
    <t>ABIERTO SIMPLIFICADO ABREVIADO</t>
  </si>
  <si>
    <t>ADQUISICIÓN DE VEHÍCULOS PARA RENOVACIÓN DEL PARQUE MÓVIL EN EL MUNICIPIO DE QUIJORNA</t>
  </si>
  <si>
    <t>OBRAS DE SOTERRAMIENTO DE REDES LÍNEA 4 BAJA TENSIÓN Y TELEFONÍA Y ACONDICIONAMIENTO DE ZONAS DE APARCAMIENTO, EN LA LOCALIDAD DE REDUEÑA</t>
  </si>
  <si>
    <t>OBRAS DE URBANIZACIÓN DE CALLES EN LA ESTACIÓN Y ROBLEDONDO, REPARACIÓN Y ACONDICIONAMIENTO DE PISTAS MULTIUSOS, EN SANTA MARÍA DE LA ALAMEDA</t>
  </si>
  <si>
    <t>DIRECCIÓN FACULTATIVA Y COORDINACIÓN DE SEGURIDAD Y SALUD DE LA OBRA DENOMINADA “OPERACIÓN ASFALTO 2020 EN EL CASCO URBANO DE MAJADAHONDA”, EN LA LOCALIDAD DE MAJADAHONDA</t>
  </si>
  <si>
    <t>OBRAS DE RENOVACIÓN DE CÉSPED ARTIFICIAL Y OBRAS COMPLEMENTARIAS EN EL CAMPO DE FÚTBOL “LAS LAGUNILLAS” EN CHAPINERÍA</t>
  </si>
  <si>
    <t>SUMINISTRO DE “ADQUISICIÓN DE BARREDORA” EN CHAPINERÍA</t>
  </si>
  <si>
    <t>OBRAS DE ADECUACIÓN DE LA CALLE BARRIO NUEVO EN EL MUNICIPIO DE CERVERA DE BUITRAGO</t>
  </si>
  <si>
    <t>SUMINISTRO DE BARREDORA DE VIALES EN GARGANTILLA DE LOZOYA Y PINILLA DE BUITRAGO</t>
  </si>
  <si>
    <t>CONSULTORÍA Y ASISTENCIA TÉCNICA A LA DIRECCIÓN GENERAL DE INVERSIONES Y DESARROLLO LOCAL PARA EL SEGUIMIENTO Y EJECUCIÓN DE LAS ACTUACIONES DE INVERSIÓN</t>
  </si>
  <si>
    <t>ABIERTO CON PLURALIDAD DE CRITERIOS</t>
  </si>
  <si>
    <t xml:space="preserve">LIMPIEZA DE DIVERSAS DEPENDENCIAS DE LA CONSEJERIA DE ADMINISTRACIÓN LOCAL Y DIGITALIZACIÓN </t>
  </si>
  <si>
    <t>ABIERTO SIMPLIFICADO CON PLURALIDAD DE CRITERIOS</t>
  </si>
  <si>
    <t xml:space="preserve">17 MESES
</t>
  </si>
  <si>
    <t>2 AÑOS (+ 2 AÑOS PRORROGA)</t>
  </si>
  <si>
    <t>ACUERDO MARCO DE SERVICIOS</t>
  </si>
  <si>
    <t>ACUERDO MARCO DE OBRAS</t>
  </si>
  <si>
    <t>MEJORA DEL FIRME Y DRENAJE DE LAS CALLES BARRIO PALACIO, LA IGLESIA Y OTRAS EN EL CASCO URBANO EN FRESNEDILLAS DE LA OLIVA</t>
  </si>
  <si>
    <t>ACTUACIONES EN ESPACIOS PÚBLICOS EN VILLANUEVA DEL PARDILLO</t>
  </si>
  <si>
    <t>CONSTRUCCIÓN DE FRONTÓN MUNICIPAL EN GARGANTILLA DEL LOZOYA</t>
  </si>
  <si>
    <t>SUSTITUCIÓN LUMINARIAS EN ALCORCÓN</t>
  </si>
  <si>
    <t>CONSTRUCCIÓN PISTA DEPORTIVA EN HORCAJO DE LA SIERRA-AOSLOS</t>
  </si>
  <si>
    <t>CONSOLIDACIÓN ESTRUCTURA DEL ACTUAL PABELLÓN IDM EN VELILLA DE SAN ANTONIO</t>
  </si>
  <si>
    <t>EJECUCIÓN DE PISCINAS CUBIERTAS EN POLIDEPORTIVO DUQUE DE ALGETE</t>
  </si>
  <si>
    <t>DANA_REPARACIÓN DE LOS DESPERFECTOS PROVOCADOS POR LA DANA... EN LA ZONA VERDE SUR DEL MUNICIPIO EN OLMEDA DE LAS FUENTES</t>
  </si>
  <si>
    <t>SUSTITUCIÓN DE PAVIMENTO EN PABELLÓN POLIDEPORTIVO MUNICIPAL "EL PRADO" EN CASARRUBUELOS</t>
  </si>
  <si>
    <t>ADECUACIÓN DE EDIFICIO EN CEMENTERIO PARA TANATORIO EN TITULCIA</t>
  </si>
  <si>
    <t>DOTACIÓN DE ALUMBRADO PÚBLICO Y MEJORA DE LA ACCESIBILIDAD, EN EL CAMINO DE LA DEHESA DE VILLAVIEJA DE LOZOYA</t>
  </si>
  <si>
    <t>ESCUELA INFANTIL BARRIO DEL PUERTO (CHARLIE RIVEL) EN COSLADA</t>
  </si>
  <si>
    <t>REMODELACIÓN CENTRO CULTURAL SANTA ANA EN VILLACONEJOS</t>
  </si>
  <si>
    <t>OBRAS DE DEMOLICIÓN DE EDIFICIO DE CASA DE NIÑOS Y OBRAS DE NUEVAPLANTA DE ESCUELA MUNICIPAL CICLO DE EDUCACIÓN INFANTIL CASA DE NIÑOS EN PERALES DE TAJUÑA</t>
  </si>
  <si>
    <t>CONSTRUCCIÓN DE NAVE-ALMACÉN MUNICIPAL EN PINILLA DEL VALLE</t>
  </si>
  <si>
    <t>OBRAS DE EDIFICIO MUNICIPAL PARA GIMNASIO EN EL POLIDEPORTIVO MUNICIPAL LA DEHESA EN QUIJORNA</t>
  </si>
  <si>
    <t>OBRAS DE EDIFICIO PARA EL DEPARTAMENTO DE MANTENIMIENTO, JARDINERIA Y LIMPIEZA EN QUIJORNA</t>
  </si>
  <si>
    <t>PLAN DE ASFALTADO 2022 DE CASARRUBUELOS</t>
  </si>
  <si>
    <t>ASFALTADO DEL VIARIO FASE I EN VELILLA DE SAN ANTONIO</t>
  </si>
  <si>
    <t>PROYECTO BASICO Y DE EJECUCION DE PISCINA CUBIERTA CLIMATIZADA EN EL COMPLEJO POLIDEPORTIVO MUNINICIPAL EN TALAMANCA DE JARAMA</t>
  </si>
  <si>
    <t>REMODELACIÓN DE VARIAS CALLES EN EL POLÍGONO URTINSA I Y EJECUCIÓN DE ROTONDA EN LA INTERSECCIÓN DE LAS CALLES INDUSTRIAS Y FÁBRICAS EN ALCORCÓN</t>
  </si>
  <si>
    <t>CENTRO MULTIFUNCIONAL MUNICIPAL DE DAGANZO 1ª FASE. DIRECCIÓN DE OBRA</t>
  </si>
  <si>
    <t>URBANIZACIÓN Y ASFALTADO VÍAS PÚBLICAS EN VILLACONEJOS. REDACCIÓN DE PROYECTO</t>
  </si>
  <si>
    <t>PABELLON POLIDEPORTIVO CUBIERTO CON GRADAS EN VILLACONEJOS. REDACCIÓN DE PROYECTO</t>
  </si>
  <si>
    <t>RENOVACIÓN ACCESIBILIDAD Y MEJORA VARIAS CALLES EN TORREJÓN DE LA CALZADA . REDACCIÓN DE PROYECTO</t>
  </si>
  <si>
    <t>ACONDICIONAMIENTO PAVIMENTACIÓN VARIAS CALLES NÚCLEO POBLACIÓN SAN MAMÉS. REDACCIÓN DE PROYECTO.</t>
  </si>
  <si>
    <t>REALIZACIÓN PARQUE EN PARCELA MUNICIPAL SITA ENTRE LAS CALLES MAR ADRÁTICO, MAR MEDITERRÁNEO, MAR CASPIO Y MAR CANTÁBRICO EN VALDETORRES DE JARAMA. DIRECCIÓN DE OBRA</t>
  </si>
  <si>
    <t>REMODELACIÓN CALLES EN VALDARACETE. DIRECCIÓN DE OBRAS</t>
  </si>
  <si>
    <t>ACTUALIZACIÓN DE PROYECTOS PROGRAMAS DE INVERSIÓN</t>
  </si>
  <si>
    <t>DIRECCIÓN FACULTATIVA Y COORDINACIÓN DE SEGURIDAD Y SALUD DE LA OBRAS DE EJECUCIÓN DE PISCINAS CUBIERTAS EN POLIDEPORTIVO DUQUE DE ALGETE</t>
  </si>
  <si>
    <t>REMODELACIÓN DE VARIAS CALLES EN EL POLÍGONO URTINSA I Y EJECUCIÓN DE ROTONDA EN LA INTERSECCIÓN DE LAS CALLES INDUSTRIAS Y FÁBRICAS EN ALCORCÓN. DIRECCIÓN DE OBRA</t>
  </si>
  <si>
    <t>ACTUACIONES EN ESPACIOS PÚBLICOS EN VILLANUEVA DEL PARDILLO. DIRECCIÓN DE OBRA</t>
  </si>
  <si>
    <t>TRACTOR 4X4 CON CABINA PARA FUENTIDUEÑA DE TAJO</t>
  </si>
  <si>
    <t>MINICARGADORA RETROEXCAVADORA PARA GARGANTILLA DEL LOZOYA</t>
  </si>
  <si>
    <t>SUMINISTRO DE VEHÍCULO MINI CARGADORA RETROEXCAVADORA PARA CHINCHÓN</t>
  </si>
  <si>
    <t>EQUIPOS DE GIMNASIO EN CADALSO DE LOS VIDRIOS</t>
  </si>
  <si>
    <t>MINICARGADORA TELESCÓPICA ARTICULADA PARA NAVALAGAMELLA</t>
  </si>
  <si>
    <t>SUMINISTRO DE MAQUINARIA Y HERRAMIENTA EN PINILLA DEL VALLE</t>
  </si>
  <si>
    <t>ADQUISICIÓN DUMPER AUTOCARGABLE PARA GASCONES</t>
  </si>
  <si>
    <t>ADQUISICIÓN DE MAQUINARIA MUNICIPAL PARA REDUEÑA</t>
  </si>
  <si>
    <t>SUMINISTRO DE EQUIPAMIENTO PARA CENTRO DE MAYORES EN CADALSO DE LOS VIDRIOS</t>
  </si>
  <si>
    <t>RENOVACIÓN FLOTA DE VEHÍCULOS ALCORCÓN: VEHÍCULO CHASIS CAJA ABIERTA</t>
  </si>
  <si>
    <t>RENOVACIÓN FLOTA DE VEHÍCULOS ALCORCÓN: VEHÍCULO PLATAFORMA ELEVADORA</t>
  </si>
  <si>
    <t>ENCUESTA DE INFRAESTRUCTURAS Y EQUIPAMIENTOS LOCALES (EIEL)</t>
  </si>
  <si>
    <t>ENCUESTA DE CALIDAD Y SATISFACCIÓN DE LOS SERVICIOS PÚBLICOS EN LOS MUNICIPIOS DE MENOR POBLACIÓN DE LA CM</t>
  </si>
  <si>
    <t>“OBRAS DE URBANIZACION CALLES VIRGEN DEL PILAR, NABERA Y SANTA ANA. FASE 1”, EN EL MUNICIPIO DE QUIJORNA</t>
  </si>
  <si>
    <t>SERVICIOS DE APOYO A LA ACTIVIDAD DEL EDIH MADRID REGIÓN</t>
  </si>
  <si>
    <t>SOC PARA AYUNTAMIENTOS</t>
  </si>
  <si>
    <t>OFICINA DE DINAMIZACIÓN DEL PLAN DE CAPACITACIÓN DIGITAL.</t>
  </si>
  <si>
    <t>HERRAMIENTAS PARA EL PLAN DE CAPACITACIÓN DIGITAL</t>
  </si>
  <si>
    <t>3 AÑOS</t>
  </si>
  <si>
    <t>1 AÑO</t>
  </si>
  <si>
    <t>30125100-2</t>
  </si>
  <si>
    <t>45453100-8</t>
  </si>
  <si>
    <t>SUMINISTRO DE TONER PARA LAS SEDES DE LA CONSEJERÍA DE ADMINISTRACIÓN LOCAL Y DIGITALIZACIÓN</t>
  </si>
  <si>
    <t>OBRAS DE MEJORA DE LAS INSTALACIONES Y DE LAS CONDICIONES DE ACCESIBILIDAD EN VILLA SAN ROQUE</t>
  </si>
  <si>
    <t>2 AÑOS (1 + 1)</t>
  </si>
  <si>
    <t>16700000-2
34142300-7
42995000-7</t>
  </si>
  <si>
    <t>71000000-8
71317200-5</t>
  </si>
  <si>
    <t xml:space="preserve">
90919200-4
90919200-4</t>
  </si>
  <si>
    <t>45315600-4
45314200-3
45223300-9</t>
  </si>
  <si>
    <t>45233200-1
45232410-9
45316000-5
45421160-3</t>
  </si>
  <si>
    <t>39293400-6
45236119-7
45212290-5</t>
  </si>
  <si>
    <t>42995000-7</t>
  </si>
  <si>
    <t>45233200-1
45315600-4
45314200-3</t>
  </si>
  <si>
    <t>45233222-1</t>
  </si>
  <si>
    <t>71541000-2</t>
  </si>
  <si>
    <t>71000000-8</t>
  </si>
  <si>
    <t>16700000-2</t>
  </si>
  <si>
    <t>45000000-7</t>
  </si>
  <si>
    <t xml:space="preserve"> 71210000-3
 71240000-2
 71241000-9
 71242000-6
 71244000-0
 71248000-8
 71250000-5
 71251000-2
 71300000-1
 71310000-4
 71330000-0
 71340000-3
 71400000-2
 71600000-4
 79100000-5
 79200000-6
 79100000-5
 79400000-8
 79500000-9</t>
  </si>
  <si>
    <t>16160000-4
42600000-2</t>
  </si>
  <si>
    <t>72221000-0
72224000-1
72600000-6</t>
  </si>
  <si>
    <t>43251000-7</t>
  </si>
  <si>
    <t>42418000-9</t>
  </si>
  <si>
    <t>71311300_4</t>
  </si>
  <si>
    <t>45316000-5</t>
  </si>
  <si>
    <t>37420000-8</t>
  </si>
  <si>
    <t>34142300-7</t>
  </si>
  <si>
    <t>45212200-8</t>
  </si>
  <si>
    <t xml:space="preserve">3930000-5 </t>
  </si>
  <si>
    <t>34100000-8</t>
  </si>
  <si>
    <t>30211300-4</t>
  </si>
  <si>
    <t>79417000-0</t>
  </si>
  <si>
    <t xml:space="preserve">72313000_ </t>
  </si>
  <si>
    <t>16,999,37 €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</si>
</sst>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#,##0.00\ &quot;€&quot;"/>
    <numFmt numFmtId="165" formatCode="[$-C0A]mmm\-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8" fontId="3" fillId="0" borderId="0" xfId="0" applyNumberFormat="1" applyFont="1" applyBorder="1" applyAlignment="1">
      <alignment horizontal="right" vertical="top" wrapText="1"/>
    </xf>
    <xf numFmtId="8" fontId="3" fillId="0" borderId="0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43" fontId="2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17" fontId="1" fillId="0" borderId="0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17" fontId="1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7" fontId="1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165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right" vertical="top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B1" zoomScale="90" zoomScaleNormal="90" workbookViewId="0">
      <pane ySplit="2" topLeftCell="A3" activePane="bottomLeft" state="frozen"/>
      <selection pane="bottomLeft" activeCell="F84" sqref="F84"/>
    </sheetView>
  </sheetViews>
  <sheetFormatPr baseColWidth="10" defaultRowHeight="14.4" x14ac:dyDescent="0.3"/>
  <cols>
    <col min="1" max="1" width="46.109375" customWidth="1"/>
    <col min="2" max="2" width="76.44140625" customWidth="1"/>
    <col min="3" max="3" width="19.6640625" customWidth="1"/>
    <col min="4" max="4" width="35.21875" customWidth="1"/>
    <col min="5" max="5" width="25" customWidth="1"/>
    <col min="6" max="6" width="19.88671875" customWidth="1"/>
    <col min="7" max="7" width="18" customWidth="1"/>
    <col min="8" max="8" width="15.5546875" style="2" bestFit="1" customWidth="1"/>
  </cols>
  <sheetData>
    <row r="1" spans="1:8" ht="18.600000000000001" customHeight="1" x14ac:dyDescent="0.3">
      <c r="A1" s="24" t="s">
        <v>41</v>
      </c>
      <c r="B1" s="25"/>
      <c r="C1" s="25"/>
      <c r="D1" s="25"/>
      <c r="E1" s="25"/>
      <c r="F1" s="25"/>
      <c r="G1" s="25"/>
      <c r="H1" s="25"/>
    </row>
    <row r="2" spans="1:8" ht="26.4" x14ac:dyDescent="0.3">
      <c r="A2" s="5" t="s">
        <v>5</v>
      </c>
      <c r="B2" s="6" t="s">
        <v>0</v>
      </c>
      <c r="C2" s="6" t="s">
        <v>1</v>
      </c>
      <c r="D2" s="6" t="s">
        <v>6</v>
      </c>
      <c r="E2" s="6" t="s">
        <v>2</v>
      </c>
      <c r="F2" s="7" t="s">
        <v>3</v>
      </c>
      <c r="G2" s="6" t="s">
        <v>4</v>
      </c>
      <c r="H2" s="6" t="s">
        <v>7</v>
      </c>
    </row>
    <row r="3" spans="1:8" ht="39.6" x14ac:dyDescent="0.3">
      <c r="A3" s="8" t="s">
        <v>8</v>
      </c>
      <c r="B3" s="9" t="s">
        <v>45</v>
      </c>
      <c r="C3" s="10" t="s">
        <v>13</v>
      </c>
      <c r="D3" s="11" t="s">
        <v>118</v>
      </c>
      <c r="E3" s="11" t="s">
        <v>44</v>
      </c>
      <c r="F3" s="3">
        <v>45698.8</v>
      </c>
      <c r="G3" s="10" t="s">
        <v>23</v>
      </c>
      <c r="H3" s="12">
        <v>44927</v>
      </c>
    </row>
    <row r="4" spans="1:8" ht="39.6" x14ac:dyDescent="0.3">
      <c r="A4" s="8" t="s">
        <v>8</v>
      </c>
      <c r="B4" s="9" t="s">
        <v>46</v>
      </c>
      <c r="C4" s="10" t="s">
        <v>16</v>
      </c>
      <c r="D4" s="13" t="s">
        <v>121</v>
      </c>
      <c r="E4" s="10" t="s">
        <v>43</v>
      </c>
      <c r="F4" s="3">
        <v>294725.69</v>
      </c>
      <c r="G4" s="10" t="s">
        <v>23</v>
      </c>
      <c r="H4" s="12">
        <v>44927</v>
      </c>
    </row>
    <row r="5" spans="1:8" ht="52.8" x14ac:dyDescent="0.3">
      <c r="A5" s="8" t="s">
        <v>8</v>
      </c>
      <c r="B5" s="9" t="s">
        <v>47</v>
      </c>
      <c r="C5" s="10" t="s">
        <v>16</v>
      </c>
      <c r="D5" s="13" t="s">
        <v>122</v>
      </c>
      <c r="E5" s="10" t="s">
        <v>43</v>
      </c>
      <c r="F5" s="3">
        <v>391524.11</v>
      </c>
      <c r="G5" s="10" t="s">
        <v>17</v>
      </c>
      <c r="H5" s="12">
        <v>44927</v>
      </c>
    </row>
    <row r="6" spans="1:8" ht="41.4" x14ac:dyDescent="0.3">
      <c r="A6" s="8" t="s">
        <v>8</v>
      </c>
      <c r="B6" s="9" t="s">
        <v>48</v>
      </c>
      <c r="C6" s="10" t="s">
        <v>18</v>
      </c>
      <c r="D6" s="11" t="s">
        <v>119</v>
      </c>
      <c r="E6" s="10" t="s">
        <v>43</v>
      </c>
      <c r="F6" s="3">
        <v>49909.45</v>
      </c>
      <c r="G6" s="10" t="s">
        <v>57</v>
      </c>
      <c r="H6" s="12">
        <v>44927</v>
      </c>
    </row>
    <row r="7" spans="1:8" ht="39.6" x14ac:dyDescent="0.3">
      <c r="A7" s="8" t="s">
        <v>8</v>
      </c>
      <c r="B7" s="9" t="s">
        <v>49</v>
      </c>
      <c r="C7" s="10" t="s">
        <v>16</v>
      </c>
      <c r="D7" s="13" t="s">
        <v>123</v>
      </c>
      <c r="E7" s="10" t="s">
        <v>43</v>
      </c>
      <c r="F7" s="3">
        <v>175747.64</v>
      </c>
      <c r="G7" s="10" t="s">
        <v>29</v>
      </c>
      <c r="H7" s="12">
        <v>44927</v>
      </c>
    </row>
    <row r="8" spans="1:8" ht="26.4" x14ac:dyDescent="0.3">
      <c r="A8" s="8" t="s">
        <v>8</v>
      </c>
      <c r="B8" s="9" t="s">
        <v>50</v>
      </c>
      <c r="C8" s="10" t="s">
        <v>13</v>
      </c>
      <c r="D8" s="10" t="s">
        <v>124</v>
      </c>
      <c r="E8" s="10" t="s">
        <v>43</v>
      </c>
      <c r="F8" s="3">
        <v>123522</v>
      </c>
      <c r="G8" s="10" t="s">
        <v>15</v>
      </c>
      <c r="H8" s="12">
        <v>44927</v>
      </c>
    </row>
    <row r="9" spans="1:8" ht="39.6" x14ac:dyDescent="0.3">
      <c r="A9" s="8" t="s">
        <v>8</v>
      </c>
      <c r="B9" s="9" t="s">
        <v>51</v>
      </c>
      <c r="C9" s="10" t="s">
        <v>16</v>
      </c>
      <c r="D9" s="13" t="s">
        <v>125</v>
      </c>
      <c r="E9" s="10" t="s">
        <v>43</v>
      </c>
      <c r="F9" s="3">
        <v>120741.21</v>
      </c>
      <c r="G9" s="10" t="s">
        <v>19</v>
      </c>
      <c r="H9" s="12">
        <v>44927</v>
      </c>
    </row>
    <row r="10" spans="1:8" ht="27.6" x14ac:dyDescent="0.3">
      <c r="A10" s="8" t="s">
        <v>8</v>
      </c>
      <c r="B10" s="9" t="s">
        <v>106</v>
      </c>
      <c r="C10" s="10" t="s">
        <v>16</v>
      </c>
      <c r="D10" s="10" t="s">
        <v>126</v>
      </c>
      <c r="E10" s="10" t="s">
        <v>43</v>
      </c>
      <c r="F10" s="3">
        <v>197741.57</v>
      </c>
      <c r="G10" s="10" t="s">
        <v>19</v>
      </c>
      <c r="H10" s="12">
        <v>44927</v>
      </c>
    </row>
    <row r="11" spans="1:8" ht="26.4" x14ac:dyDescent="0.3">
      <c r="A11" s="8" t="s">
        <v>8</v>
      </c>
      <c r="B11" s="9" t="s">
        <v>52</v>
      </c>
      <c r="C11" s="10" t="s">
        <v>13</v>
      </c>
      <c r="D11" s="10" t="s">
        <v>124</v>
      </c>
      <c r="E11" s="10" t="s">
        <v>43</v>
      </c>
      <c r="F11" s="3">
        <v>79000</v>
      </c>
      <c r="G11" s="10" t="s">
        <v>15</v>
      </c>
      <c r="H11" s="12">
        <v>44927</v>
      </c>
    </row>
    <row r="12" spans="1:8" ht="39.6" x14ac:dyDescent="0.3">
      <c r="A12" s="8" t="s">
        <v>8</v>
      </c>
      <c r="B12" s="9" t="s">
        <v>55</v>
      </c>
      <c r="C12" s="10" t="s">
        <v>18</v>
      </c>
      <c r="D12" s="11" t="s">
        <v>120</v>
      </c>
      <c r="E12" s="11" t="s">
        <v>56</v>
      </c>
      <c r="F12" s="3">
        <v>115689.60000000001</v>
      </c>
      <c r="G12" s="10" t="s">
        <v>28</v>
      </c>
      <c r="H12" s="12">
        <v>44927</v>
      </c>
    </row>
    <row r="13" spans="1:8" ht="39.6" x14ac:dyDescent="0.3">
      <c r="A13" s="8" t="s">
        <v>8</v>
      </c>
      <c r="B13" s="9" t="s">
        <v>53</v>
      </c>
      <c r="C13" s="10" t="s">
        <v>18</v>
      </c>
      <c r="D13" s="10" t="s">
        <v>127</v>
      </c>
      <c r="E13" s="11" t="s">
        <v>54</v>
      </c>
      <c r="F13" s="3">
        <v>4552222.6100000003</v>
      </c>
      <c r="G13" s="11" t="s">
        <v>58</v>
      </c>
      <c r="H13" s="12">
        <v>44927</v>
      </c>
    </row>
    <row r="14" spans="1:8" ht="26.4" x14ac:dyDescent="0.3">
      <c r="A14" s="8" t="s">
        <v>8</v>
      </c>
      <c r="B14" s="8" t="s">
        <v>82</v>
      </c>
      <c r="C14" s="10" t="s">
        <v>18</v>
      </c>
      <c r="D14" s="14" t="s">
        <v>128</v>
      </c>
      <c r="E14" s="15" t="s">
        <v>10</v>
      </c>
      <c r="F14" s="3">
        <v>36886.18</v>
      </c>
      <c r="G14" s="14" t="s">
        <v>35</v>
      </c>
      <c r="H14" s="16">
        <v>44958</v>
      </c>
    </row>
    <row r="15" spans="1:8" ht="39.6" x14ac:dyDescent="0.3">
      <c r="A15" s="8" t="s">
        <v>8</v>
      </c>
      <c r="B15" s="8" t="s">
        <v>39</v>
      </c>
      <c r="C15" s="14" t="s">
        <v>18</v>
      </c>
      <c r="D15" s="14" t="s">
        <v>128</v>
      </c>
      <c r="E15" s="15" t="s">
        <v>40</v>
      </c>
      <c r="F15" s="3">
        <v>44853.9</v>
      </c>
      <c r="G15" s="14" t="s">
        <v>19</v>
      </c>
      <c r="H15" s="16">
        <v>44986</v>
      </c>
    </row>
    <row r="16" spans="1:8" ht="26.4" x14ac:dyDescent="0.3">
      <c r="A16" s="8" t="s">
        <v>8</v>
      </c>
      <c r="B16" s="8" t="s">
        <v>93</v>
      </c>
      <c r="C16" s="15" t="s">
        <v>13</v>
      </c>
      <c r="D16" s="15" t="s">
        <v>129</v>
      </c>
      <c r="E16" s="15" t="s">
        <v>10</v>
      </c>
      <c r="F16" s="4">
        <v>128740</v>
      </c>
      <c r="G16" s="15" t="s">
        <v>14</v>
      </c>
      <c r="H16" s="12">
        <v>44986</v>
      </c>
    </row>
    <row r="17" spans="1:8" ht="26.4" x14ac:dyDescent="0.3">
      <c r="A17" s="8" t="s">
        <v>8</v>
      </c>
      <c r="B17" s="15" t="s">
        <v>59</v>
      </c>
      <c r="C17" s="15" t="s">
        <v>9</v>
      </c>
      <c r="D17" s="8" t="s">
        <v>119</v>
      </c>
      <c r="E17" s="15" t="s">
        <v>10</v>
      </c>
      <c r="F17" s="4">
        <v>11876255.32</v>
      </c>
      <c r="G17" s="15" t="s">
        <v>12</v>
      </c>
      <c r="H17" s="12">
        <v>45017</v>
      </c>
    </row>
    <row r="18" spans="1:8" ht="26.4" x14ac:dyDescent="0.3">
      <c r="A18" s="8" t="s">
        <v>8</v>
      </c>
      <c r="B18" s="8" t="s">
        <v>61</v>
      </c>
      <c r="C18" s="15" t="s">
        <v>16</v>
      </c>
      <c r="D18" s="15" t="s">
        <v>130</v>
      </c>
      <c r="E18" s="15" t="s">
        <v>10</v>
      </c>
      <c r="F18" s="4">
        <v>330148.19</v>
      </c>
      <c r="G18" s="15" t="s">
        <v>17</v>
      </c>
      <c r="H18" s="12">
        <v>45017</v>
      </c>
    </row>
    <row r="19" spans="1:8" ht="26.4" x14ac:dyDescent="0.3">
      <c r="A19" s="8" t="s">
        <v>8</v>
      </c>
      <c r="B19" s="8" t="s">
        <v>62</v>
      </c>
      <c r="C19" s="10" t="s">
        <v>16</v>
      </c>
      <c r="D19" s="15" t="s">
        <v>130</v>
      </c>
      <c r="E19" s="15" t="s">
        <v>10</v>
      </c>
      <c r="F19" s="3">
        <f>2561921.35/1.21</f>
        <v>2117290.3719008267</v>
      </c>
      <c r="G19" s="15" t="s">
        <v>20</v>
      </c>
      <c r="H19" s="12">
        <v>45017</v>
      </c>
    </row>
    <row r="20" spans="1:8" ht="26.4" x14ac:dyDescent="0.3">
      <c r="A20" s="8" t="s">
        <v>8</v>
      </c>
      <c r="B20" s="8" t="s">
        <v>83</v>
      </c>
      <c r="C20" s="15" t="s">
        <v>18</v>
      </c>
      <c r="D20" s="15" t="s">
        <v>128</v>
      </c>
      <c r="E20" s="15" t="s">
        <v>10</v>
      </c>
      <c r="F20" s="4">
        <v>43107.75</v>
      </c>
      <c r="G20" s="15" t="s">
        <v>19</v>
      </c>
      <c r="H20" s="12">
        <v>45017</v>
      </c>
    </row>
    <row r="21" spans="1:8" ht="26.4" x14ac:dyDescent="0.3">
      <c r="A21" s="8" t="s">
        <v>8</v>
      </c>
      <c r="B21" s="8" t="s">
        <v>84</v>
      </c>
      <c r="C21" s="15" t="s">
        <v>18</v>
      </c>
      <c r="D21" s="15" t="s">
        <v>128</v>
      </c>
      <c r="E21" s="15" t="s">
        <v>10</v>
      </c>
      <c r="F21" s="3">
        <f>50820/1.21</f>
        <v>42000</v>
      </c>
      <c r="G21" s="15" t="s">
        <v>17</v>
      </c>
      <c r="H21" s="12">
        <v>45017</v>
      </c>
    </row>
    <row r="22" spans="1:8" ht="26.4" x14ac:dyDescent="0.3">
      <c r="A22" s="8" t="s">
        <v>8</v>
      </c>
      <c r="B22" s="8" t="s">
        <v>31</v>
      </c>
      <c r="C22" s="10" t="s">
        <v>18</v>
      </c>
      <c r="D22" s="15" t="s">
        <v>128</v>
      </c>
      <c r="E22" s="15" t="s">
        <v>10</v>
      </c>
      <c r="F22" s="3">
        <f>71660.17/1.21</f>
        <v>59223.280991735541</v>
      </c>
      <c r="G22" s="15" t="s">
        <v>17</v>
      </c>
      <c r="H22" s="12">
        <v>45017</v>
      </c>
    </row>
    <row r="23" spans="1:8" ht="26.4" x14ac:dyDescent="0.3">
      <c r="A23" s="8" t="s">
        <v>8</v>
      </c>
      <c r="B23" s="8" t="s">
        <v>94</v>
      </c>
      <c r="C23" s="15" t="s">
        <v>13</v>
      </c>
      <c r="D23" s="15" t="s">
        <v>134</v>
      </c>
      <c r="E23" s="15" t="s">
        <v>10</v>
      </c>
      <c r="F23" s="4">
        <v>66925</v>
      </c>
      <c r="G23" s="15" t="s">
        <v>15</v>
      </c>
      <c r="H23" s="12">
        <v>45017</v>
      </c>
    </row>
    <row r="24" spans="1:8" ht="26.4" x14ac:dyDescent="0.3">
      <c r="A24" s="8" t="s">
        <v>8</v>
      </c>
      <c r="B24" s="8" t="s">
        <v>95</v>
      </c>
      <c r="C24" s="15" t="s">
        <v>13</v>
      </c>
      <c r="D24" s="17" t="s">
        <v>135</v>
      </c>
      <c r="E24" s="15" t="s">
        <v>10</v>
      </c>
      <c r="F24" s="4">
        <v>60360</v>
      </c>
      <c r="G24" s="15" t="s">
        <v>15</v>
      </c>
      <c r="H24" s="12">
        <v>45017</v>
      </c>
    </row>
    <row r="25" spans="1:8" ht="26.4" x14ac:dyDescent="0.3">
      <c r="A25" s="8" t="s">
        <v>8</v>
      </c>
      <c r="B25" s="8" t="s">
        <v>104</v>
      </c>
      <c r="C25" s="15" t="s">
        <v>18</v>
      </c>
      <c r="D25" s="15" t="s">
        <v>136</v>
      </c>
      <c r="E25" s="15" t="s">
        <v>10</v>
      </c>
      <c r="F25" s="3">
        <v>550000</v>
      </c>
      <c r="G25" s="15" t="s">
        <v>26</v>
      </c>
      <c r="H25" s="12">
        <v>45017</v>
      </c>
    </row>
    <row r="26" spans="1:8" ht="250.8" x14ac:dyDescent="0.3">
      <c r="A26" s="8" t="s">
        <v>8</v>
      </c>
      <c r="B26" s="8" t="s">
        <v>42</v>
      </c>
      <c r="C26" s="15" t="s">
        <v>18</v>
      </c>
      <c r="D26" s="8" t="s">
        <v>131</v>
      </c>
      <c r="E26" s="15" t="s">
        <v>10</v>
      </c>
      <c r="F26" s="3">
        <v>4461094.58</v>
      </c>
      <c r="G26" s="15" t="s">
        <v>14</v>
      </c>
      <c r="H26" s="18">
        <v>45017</v>
      </c>
    </row>
    <row r="27" spans="1:8" ht="26.4" x14ac:dyDescent="0.3">
      <c r="A27" s="8" t="s">
        <v>8</v>
      </c>
      <c r="B27" s="8" t="s">
        <v>63</v>
      </c>
      <c r="C27" s="15" t="s">
        <v>16</v>
      </c>
      <c r="D27" s="15" t="s">
        <v>130</v>
      </c>
      <c r="E27" s="15" t="s">
        <v>10</v>
      </c>
      <c r="F27" s="4">
        <v>177606.47</v>
      </c>
      <c r="G27" s="15" t="s">
        <v>17</v>
      </c>
      <c r="H27" s="12">
        <v>45047</v>
      </c>
    </row>
    <row r="28" spans="1:8" ht="26.4" x14ac:dyDescent="0.3">
      <c r="A28" s="8" t="s">
        <v>8</v>
      </c>
      <c r="B28" s="8" t="s">
        <v>64</v>
      </c>
      <c r="C28" s="15" t="s">
        <v>16</v>
      </c>
      <c r="D28" s="15" t="s">
        <v>137</v>
      </c>
      <c r="E28" s="15" t="s">
        <v>10</v>
      </c>
      <c r="F28" s="4">
        <v>980349.83</v>
      </c>
      <c r="G28" s="15" t="s">
        <v>20</v>
      </c>
      <c r="H28" s="12">
        <v>45047</v>
      </c>
    </row>
    <row r="29" spans="1:8" ht="26.4" x14ac:dyDescent="0.3">
      <c r="A29" s="8" t="s">
        <v>8</v>
      </c>
      <c r="B29" s="8" t="s">
        <v>85</v>
      </c>
      <c r="C29" s="15" t="s">
        <v>18</v>
      </c>
      <c r="D29" s="15" t="s">
        <v>128</v>
      </c>
      <c r="E29" s="15" t="s">
        <v>10</v>
      </c>
      <c r="F29" s="4">
        <v>36986.519999999997</v>
      </c>
      <c r="G29" s="15" t="s">
        <v>19</v>
      </c>
      <c r="H29" s="12">
        <v>45047</v>
      </c>
    </row>
    <row r="30" spans="1:8" ht="26.4" x14ac:dyDescent="0.3">
      <c r="A30" s="8" t="s">
        <v>8</v>
      </c>
      <c r="B30" s="8" t="s">
        <v>86</v>
      </c>
      <c r="C30" s="15" t="s">
        <v>18</v>
      </c>
      <c r="D30" s="15" t="s">
        <v>128</v>
      </c>
      <c r="E30" s="15" t="s">
        <v>10</v>
      </c>
      <c r="F30" s="4">
        <v>21619.83</v>
      </c>
      <c r="G30" s="15" t="s">
        <v>19</v>
      </c>
      <c r="H30" s="12">
        <v>45047</v>
      </c>
    </row>
    <row r="31" spans="1:8" ht="39.6" x14ac:dyDescent="0.3">
      <c r="A31" s="8" t="s">
        <v>8</v>
      </c>
      <c r="B31" s="8" t="s">
        <v>87</v>
      </c>
      <c r="C31" s="15" t="s">
        <v>18</v>
      </c>
      <c r="D31" s="15" t="s">
        <v>128</v>
      </c>
      <c r="E31" s="15" t="s">
        <v>10</v>
      </c>
      <c r="F31" s="4">
        <v>38227.370000000003</v>
      </c>
      <c r="G31" s="15" t="s">
        <v>21</v>
      </c>
      <c r="H31" s="12">
        <v>45047</v>
      </c>
    </row>
    <row r="32" spans="1:8" ht="26.4" x14ac:dyDescent="0.3">
      <c r="A32" s="8" t="s">
        <v>8</v>
      </c>
      <c r="B32" s="8" t="s">
        <v>88</v>
      </c>
      <c r="C32" s="15" t="s">
        <v>18</v>
      </c>
      <c r="D32" s="15" t="s">
        <v>128</v>
      </c>
      <c r="E32" s="15" t="s">
        <v>10</v>
      </c>
      <c r="F32" s="4" t="s">
        <v>146</v>
      </c>
      <c r="G32" s="15" t="s">
        <v>22</v>
      </c>
      <c r="H32" s="12">
        <v>45047</v>
      </c>
    </row>
    <row r="33" spans="1:8" ht="26.4" x14ac:dyDescent="0.3">
      <c r="A33" s="8" t="s">
        <v>8</v>
      </c>
      <c r="B33" s="8" t="s">
        <v>32</v>
      </c>
      <c r="C33" s="10" t="s">
        <v>18</v>
      </c>
      <c r="D33" s="15" t="s">
        <v>128</v>
      </c>
      <c r="E33" s="15" t="s">
        <v>10</v>
      </c>
      <c r="F33" s="3">
        <f>32230.15/1.21</f>
        <v>26636.487603305788</v>
      </c>
      <c r="G33" s="15" t="s">
        <v>17</v>
      </c>
      <c r="H33" s="12">
        <v>45047</v>
      </c>
    </row>
    <row r="34" spans="1:8" ht="26.4" x14ac:dyDescent="0.3">
      <c r="A34" s="8" t="s">
        <v>8</v>
      </c>
      <c r="B34" s="8" t="s">
        <v>89</v>
      </c>
      <c r="C34" s="14" t="s">
        <v>18</v>
      </c>
      <c r="D34" s="14" t="s">
        <v>128</v>
      </c>
      <c r="E34" s="15" t="s">
        <v>10</v>
      </c>
      <c r="F34" s="3">
        <v>120000</v>
      </c>
      <c r="G34" s="14" t="s">
        <v>17</v>
      </c>
      <c r="H34" s="16">
        <v>45047</v>
      </c>
    </row>
    <row r="35" spans="1:8" ht="26.4" x14ac:dyDescent="0.3">
      <c r="A35" s="8" t="s">
        <v>8</v>
      </c>
      <c r="B35" s="8" t="s">
        <v>96</v>
      </c>
      <c r="C35" s="15" t="s">
        <v>13</v>
      </c>
      <c r="D35" s="15" t="s">
        <v>138</v>
      </c>
      <c r="E35" s="15" t="s">
        <v>10</v>
      </c>
      <c r="F35" s="4">
        <v>46562.1</v>
      </c>
      <c r="G35" s="15" t="s">
        <v>15</v>
      </c>
      <c r="H35" s="12">
        <v>45047</v>
      </c>
    </row>
    <row r="36" spans="1:8" ht="26.4" x14ac:dyDescent="0.3">
      <c r="A36" s="8" t="s">
        <v>8</v>
      </c>
      <c r="B36" s="8" t="s">
        <v>97</v>
      </c>
      <c r="C36" s="15" t="s">
        <v>13</v>
      </c>
      <c r="D36" s="17" t="s">
        <v>135</v>
      </c>
      <c r="E36" s="15" t="s">
        <v>10</v>
      </c>
      <c r="F36" s="4">
        <v>86815</v>
      </c>
      <c r="G36" s="15" t="s">
        <v>15</v>
      </c>
      <c r="H36" s="12">
        <v>45047</v>
      </c>
    </row>
    <row r="37" spans="1:8" ht="26.4" x14ac:dyDescent="0.3">
      <c r="A37" s="8" t="s">
        <v>8</v>
      </c>
      <c r="B37" s="8" t="s">
        <v>98</v>
      </c>
      <c r="C37" s="15" t="s">
        <v>13</v>
      </c>
      <c r="D37" s="8" t="s">
        <v>132</v>
      </c>
      <c r="E37" s="15" t="s">
        <v>10</v>
      </c>
      <c r="F37" s="4">
        <v>22745.31</v>
      </c>
      <c r="G37" s="15" t="s">
        <v>19</v>
      </c>
      <c r="H37" s="12">
        <v>45047</v>
      </c>
    </row>
    <row r="38" spans="1:8" ht="26.4" x14ac:dyDescent="0.3">
      <c r="A38" s="8" t="s">
        <v>8</v>
      </c>
      <c r="B38" s="8" t="s">
        <v>99</v>
      </c>
      <c r="C38" s="15" t="s">
        <v>13</v>
      </c>
      <c r="D38" s="17" t="s">
        <v>139</v>
      </c>
      <c r="E38" s="15" t="s">
        <v>10</v>
      </c>
      <c r="F38" s="4">
        <v>35000</v>
      </c>
      <c r="G38" s="15" t="s">
        <v>15</v>
      </c>
      <c r="H38" s="12">
        <v>45047</v>
      </c>
    </row>
    <row r="39" spans="1:8" ht="26.4" x14ac:dyDescent="0.3">
      <c r="A39" s="8" t="s">
        <v>8</v>
      </c>
      <c r="B39" s="8" t="s">
        <v>100</v>
      </c>
      <c r="C39" s="15" t="s">
        <v>13</v>
      </c>
      <c r="D39" s="17" t="s">
        <v>124</v>
      </c>
      <c r="E39" s="15" t="s">
        <v>10</v>
      </c>
      <c r="F39" s="4">
        <v>78508</v>
      </c>
      <c r="G39" s="15" t="s">
        <v>15</v>
      </c>
      <c r="H39" s="12">
        <v>45047</v>
      </c>
    </row>
    <row r="40" spans="1:8" ht="26.4" x14ac:dyDescent="0.3">
      <c r="A40" s="8" t="s">
        <v>8</v>
      </c>
      <c r="B40" s="15" t="s">
        <v>60</v>
      </c>
      <c r="C40" s="15" t="s">
        <v>9</v>
      </c>
      <c r="D40" s="15" t="s">
        <v>130</v>
      </c>
      <c r="E40" s="15" t="s">
        <v>10</v>
      </c>
      <c r="F40" s="4">
        <v>183643787.25999999</v>
      </c>
      <c r="G40" s="15" t="s">
        <v>11</v>
      </c>
      <c r="H40" s="12">
        <v>45078</v>
      </c>
    </row>
    <row r="41" spans="1:8" ht="26.4" x14ac:dyDescent="0.3">
      <c r="A41" s="8" t="s">
        <v>8</v>
      </c>
      <c r="B41" s="8" t="s">
        <v>65</v>
      </c>
      <c r="C41" s="15" t="s">
        <v>16</v>
      </c>
      <c r="D41" s="15" t="s">
        <v>140</v>
      </c>
      <c r="E41" s="15" t="s">
        <v>10</v>
      </c>
      <c r="F41" s="4">
        <v>181407.04</v>
      </c>
      <c r="G41" s="15" t="s">
        <v>15</v>
      </c>
      <c r="H41" s="12">
        <v>45078</v>
      </c>
    </row>
    <row r="42" spans="1:8" ht="26.4" x14ac:dyDescent="0.3">
      <c r="A42" s="8" t="s">
        <v>8</v>
      </c>
      <c r="B42" s="8" t="s">
        <v>101</v>
      </c>
      <c r="C42" s="15" t="s">
        <v>13</v>
      </c>
      <c r="D42" s="15" t="s">
        <v>141</v>
      </c>
      <c r="E42" s="15" t="s">
        <v>10</v>
      </c>
      <c r="F42" s="4">
        <v>179253.72</v>
      </c>
      <c r="G42" s="15" t="s">
        <v>15</v>
      </c>
      <c r="H42" s="12">
        <v>45078</v>
      </c>
    </row>
    <row r="43" spans="1:8" ht="26.4" x14ac:dyDescent="0.3">
      <c r="A43" s="8" t="s">
        <v>8</v>
      </c>
      <c r="B43" s="8" t="s">
        <v>102</v>
      </c>
      <c r="C43" s="15" t="s">
        <v>13</v>
      </c>
      <c r="D43" s="15" t="s">
        <v>142</v>
      </c>
      <c r="E43" s="15" t="s">
        <v>10</v>
      </c>
      <c r="F43" s="4">
        <v>45200</v>
      </c>
      <c r="G43" s="15" t="s">
        <v>23</v>
      </c>
      <c r="H43" s="12">
        <v>45078</v>
      </c>
    </row>
    <row r="44" spans="1:8" ht="26.4" x14ac:dyDescent="0.3">
      <c r="A44" s="8" t="s">
        <v>8</v>
      </c>
      <c r="B44" s="8" t="s">
        <v>103</v>
      </c>
      <c r="C44" s="15" t="s">
        <v>13</v>
      </c>
      <c r="D44" s="15" t="s">
        <v>142</v>
      </c>
      <c r="E44" s="15" t="s">
        <v>10</v>
      </c>
      <c r="F44" s="4">
        <v>59300</v>
      </c>
      <c r="G44" s="15" t="s">
        <v>23</v>
      </c>
      <c r="H44" s="12">
        <v>45078</v>
      </c>
    </row>
    <row r="45" spans="1:8" ht="43.2" x14ac:dyDescent="0.3">
      <c r="A45" s="8" t="s">
        <v>8</v>
      </c>
      <c r="B45" s="19" t="s">
        <v>109</v>
      </c>
      <c r="C45" s="10" t="s">
        <v>18</v>
      </c>
      <c r="D45" s="19" t="s">
        <v>133</v>
      </c>
      <c r="E45" s="11" t="s">
        <v>43</v>
      </c>
      <c r="F45" s="3">
        <v>210000</v>
      </c>
      <c r="G45" s="17" t="s">
        <v>111</v>
      </c>
      <c r="H45" s="12">
        <v>45078</v>
      </c>
    </row>
    <row r="46" spans="1:8" ht="26.4" x14ac:dyDescent="0.3">
      <c r="A46" s="8" t="s">
        <v>8</v>
      </c>
      <c r="B46" s="19" t="s">
        <v>110</v>
      </c>
      <c r="C46" s="10" t="s">
        <v>13</v>
      </c>
      <c r="D46" s="20" t="s">
        <v>143</v>
      </c>
      <c r="E46" s="11" t="s">
        <v>43</v>
      </c>
      <c r="F46" s="3">
        <v>650000</v>
      </c>
      <c r="G46" s="17" t="s">
        <v>111</v>
      </c>
      <c r="H46" s="12">
        <v>45078</v>
      </c>
    </row>
    <row r="47" spans="1:8" ht="26.4" x14ac:dyDescent="0.3">
      <c r="A47" s="8" t="s">
        <v>8</v>
      </c>
      <c r="B47" s="21" t="s">
        <v>116</v>
      </c>
      <c r="C47" s="21" t="s">
        <v>16</v>
      </c>
      <c r="D47" s="21" t="s">
        <v>114</v>
      </c>
      <c r="E47" s="21" t="s">
        <v>43</v>
      </c>
      <c r="F47" s="23">
        <v>85000</v>
      </c>
      <c r="G47" s="21" t="s">
        <v>112</v>
      </c>
      <c r="H47" s="22">
        <v>45078</v>
      </c>
    </row>
    <row r="48" spans="1:8" ht="26.4" x14ac:dyDescent="0.3">
      <c r="A48" s="8" t="s">
        <v>8</v>
      </c>
      <c r="B48" s="8" t="s">
        <v>66</v>
      </c>
      <c r="C48" s="10" t="s">
        <v>16</v>
      </c>
      <c r="D48" s="15" t="s">
        <v>130</v>
      </c>
      <c r="E48" s="15" t="s">
        <v>10</v>
      </c>
      <c r="F48" s="3">
        <v>296079.44</v>
      </c>
      <c r="G48" s="14" t="s">
        <v>17</v>
      </c>
      <c r="H48" s="16">
        <v>45108</v>
      </c>
    </row>
    <row r="49" spans="1:8" ht="26.4" x14ac:dyDescent="0.3">
      <c r="A49" s="8" t="s">
        <v>8</v>
      </c>
      <c r="B49" s="8" t="s">
        <v>67</v>
      </c>
      <c r="C49" s="15" t="s">
        <v>16</v>
      </c>
      <c r="D49" s="15" t="s">
        <v>130</v>
      </c>
      <c r="E49" s="15" t="s">
        <v>10</v>
      </c>
      <c r="F49" s="4">
        <v>2482276.77</v>
      </c>
      <c r="G49" s="15" t="s">
        <v>20</v>
      </c>
      <c r="H49" s="12">
        <v>45139</v>
      </c>
    </row>
    <row r="50" spans="1:8" ht="26.4" x14ac:dyDescent="0.3">
      <c r="A50" s="8" t="s">
        <v>8</v>
      </c>
      <c r="B50" s="8" t="s">
        <v>68</v>
      </c>
      <c r="C50" s="15" t="s">
        <v>16</v>
      </c>
      <c r="D50" s="15" t="s">
        <v>130</v>
      </c>
      <c r="E50" s="15" t="s">
        <v>10</v>
      </c>
      <c r="F50" s="4">
        <f>156658.42/1.21</f>
        <v>129469.76859504134</v>
      </c>
      <c r="G50" s="15" t="s">
        <v>17</v>
      </c>
      <c r="H50" s="12">
        <v>45170</v>
      </c>
    </row>
    <row r="51" spans="1:8" ht="39.6" x14ac:dyDescent="0.3">
      <c r="A51" s="8" t="s">
        <v>8</v>
      </c>
      <c r="B51" s="8" t="s">
        <v>90</v>
      </c>
      <c r="C51" s="15" t="s">
        <v>18</v>
      </c>
      <c r="D51" s="15" t="s">
        <v>128</v>
      </c>
      <c r="E51" s="15" t="s">
        <v>10</v>
      </c>
      <c r="F51" s="4">
        <v>65644.58</v>
      </c>
      <c r="G51" s="15" t="s">
        <v>24</v>
      </c>
      <c r="H51" s="12">
        <v>45170</v>
      </c>
    </row>
    <row r="52" spans="1:8" ht="43.2" x14ac:dyDescent="0.3">
      <c r="A52" s="8" t="s">
        <v>8</v>
      </c>
      <c r="B52" s="19" t="s">
        <v>107</v>
      </c>
      <c r="C52" s="10" t="s">
        <v>18</v>
      </c>
      <c r="D52" s="19" t="s">
        <v>133</v>
      </c>
      <c r="E52" s="11" t="s">
        <v>43</v>
      </c>
      <c r="F52" s="3">
        <v>86000</v>
      </c>
      <c r="G52" s="17" t="s">
        <v>111</v>
      </c>
      <c r="H52" s="12">
        <v>45170</v>
      </c>
    </row>
    <row r="53" spans="1:8" ht="26.4" x14ac:dyDescent="0.3">
      <c r="A53" s="8" t="s">
        <v>8</v>
      </c>
      <c r="B53" s="21" t="s">
        <v>115</v>
      </c>
      <c r="C53" s="10" t="s">
        <v>13</v>
      </c>
      <c r="D53" s="21" t="s">
        <v>113</v>
      </c>
      <c r="E53" s="21" t="s">
        <v>10</v>
      </c>
      <c r="F53" s="23">
        <v>50000</v>
      </c>
      <c r="G53" s="21" t="s">
        <v>117</v>
      </c>
      <c r="H53" s="22">
        <v>45170</v>
      </c>
    </row>
    <row r="54" spans="1:8" ht="26.4" x14ac:dyDescent="0.3">
      <c r="A54" s="8" t="s">
        <v>8</v>
      </c>
      <c r="B54" s="8" t="s">
        <v>69</v>
      </c>
      <c r="C54" s="15" t="s">
        <v>16</v>
      </c>
      <c r="D54" s="15" t="s">
        <v>130</v>
      </c>
      <c r="E54" s="15" t="s">
        <v>10</v>
      </c>
      <c r="F54" s="3">
        <f>65633.52/1.21</f>
        <v>54242.5785123967</v>
      </c>
      <c r="G54" s="15" t="s">
        <v>29</v>
      </c>
      <c r="H54" s="12">
        <v>45200</v>
      </c>
    </row>
    <row r="55" spans="1:8" ht="26.4" x14ac:dyDescent="0.3">
      <c r="A55" s="8" t="s">
        <v>8</v>
      </c>
      <c r="B55" s="8" t="s">
        <v>70</v>
      </c>
      <c r="C55" s="15" t="s">
        <v>16</v>
      </c>
      <c r="D55" s="15" t="s">
        <v>130</v>
      </c>
      <c r="E55" s="15" t="s">
        <v>10</v>
      </c>
      <c r="F55" s="3">
        <f>87799.87/1.21</f>
        <v>72561.876033057852</v>
      </c>
      <c r="G55" s="15" t="s">
        <v>29</v>
      </c>
      <c r="H55" s="12">
        <v>45200</v>
      </c>
    </row>
    <row r="56" spans="1:8" ht="26.4" x14ac:dyDescent="0.3">
      <c r="A56" s="8" t="s">
        <v>8</v>
      </c>
      <c r="B56" s="8" t="s">
        <v>71</v>
      </c>
      <c r="C56" s="10" t="s">
        <v>16</v>
      </c>
      <c r="D56" s="15" t="s">
        <v>130</v>
      </c>
      <c r="E56" s="15" t="s">
        <v>10</v>
      </c>
      <c r="F56" s="3">
        <f>162589.3/1.21</f>
        <v>134371.32231404958</v>
      </c>
      <c r="G56" s="15" t="s">
        <v>19</v>
      </c>
      <c r="H56" s="12">
        <v>45200</v>
      </c>
    </row>
    <row r="57" spans="1:8" ht="26.4" x14ac:dyDescent="0.3">
      <c r="A57" s="8" t="s">
        <v>8</v>
      </c>
      <c r="B57" s="8" t="s">
        <v>72</v>
      </c>
      <c r="C57" s="10" t="s">
        <v>16</v>
      </c>
      <c r="D57" s="15" t="s">
        <v>130</v>
      </c>
      <c r="E57" s="15" t="s">
        <v>10</v>
      </c>
      <c r="F57" s="3">
        <v>2612524.4300000002</v>
      </c>
      <c r="G57" s="14" t="s">
        <v>28</v>
      </c>
      <c r="H57" s="16">
        <v>45200</v>
      </c>
    </row>
    <row r="58" spans="1:8" ht="26.4" x14ac:dyDescent="0.3">
      <c r="A58" s="8" t="s">
        <v>8</v>
      </c>
      <c r="B58" s="8" t="s">
        <v>73</v>
      </c>
      <c r="C58" s="10" t="s">
        <v>16</v>
      </c>
      <c r="D58" s="15" t="s">
        <v>130</v>
      </c>
      <c r="E58" s="15" t="s">
        <v>10</v>
      </c>
      <c r="F58" s="3">
        <v>569421.49</v>
      </c>
      <c r="G58" s="14" t="s">
        <v>23</v>
      </c>
      <c r="H58" s="16">
        <v>45200</v>
      </c>
    </row>
    <row r="59" spans="1:8" ht="39.6" x14ac:dyDescent="0.3">
      <c r="A59" s="8" t="s">
        <v>8</v>
      </c>
      <c r="B59" s="8" t="s">
        <v>74</v>
      </c>
      <c r="C59" s="10" t="s">
        <v>16</v>
      </c>
      <c r="D59" s="15" t="s">
        <v>130</v>
      </c>
      <c r="E59" s="15" t="s">
        <v>10</v>
      </c>
      <c r="F59" s="3">
        <v>1178983.25</v>
      </c>
      <c r="G59" s="14" t="s">
        <v>36</v>
      </c>
      <c r="H59" s="16">
        <v>45200</v>
      </c>
    </row>
    <row r="60" spans="1:8" ht="26.4" x14ac:dyDescent="0.3">
      <c r="A60" s="8" t="s">
        <v>8</v>
      </c>
      <c r="B60" s="19" t="s">
        <v>108</v>
      </c>
      <c r="C60" s="10" t="s">
        <v>18</v>
      </c>
      <c r="D60" s="17" t="s">
        <v>144</v>
      </c>
      <c r="E60" s="11" t="s">
        <v>43</v>
      </c>
      <c r="F60" s="3">
        <v>500000</v>
      </c>
      <c r="G60" s="17" t="s">
        <v>111</v>
      </c>
      <c r="H60" s="12">
        <v>45200</v>
      </c>
    </row>
    <row r="61" spans="1:8" ht="26.4" x14ac:dyDescent="0.3">
      <c r="A61" s="8" t="s">
        <v>8</v>
      </c>
      <c r="B61" s="8" t="s">
        <v>25</v>
      </c>
      <c r="C61" s="15" t="s">
        <v>16</v>
      </c>
      <c r="D61" s="15" t="s">
        <v>130</v>
      </c>
      <c r="E61" s="15" t="s">
        <v>10</v>
      </c>
      <c r="F61" s="3">
        <f>351316.18/1.21</f>
        <v>290343.95041322312</v>
      </c>
      <c r="G61" s="15" t="s">
        <v>26</v>
      </c>
      <c r="H61" s="12">
        <v>45231</v>
      </c>
    </row>
    <row r="62" spans="1:8" ht="26.4" x14ac:dyDescent="0.3">
      <c r="A62" s="8" t="s">
        <v>8</v>
      </c>
      <c r="B62" s="8" t="s">
        <v>75</v>
      </c>
      <c r="C62" s="15" t="s">
        <v>16</v>
      </c>
      <c r="D62" s="15" t="s">
        <v>130</v>
      </c>
      <c r="E62" s="15" t="s">
        <v>10</v>
      </c>
      <c r="F62" s="3">
        <f>503815.25/1.21</f>
        <v>416376.23966942151</v>
      </c>
      <c r="G62" s="15" t="s">
        <v>26</v>
      </c>
      <c r="H62" s="12">
        <v>45231</v>
      </c>
    </row>
    <row r="63" spans="1:8" ht="26.4" x14ac:dyDescent="0.3">
      <c r="A63" s="8" t="s">
        <v>8</v>
      </c>
      <c r="B63" s="8" t="s">
        <v>27</v>
      </c>
      <c r="C63" s="15" t="s">
        <v>16</v>
      </c>
      <c r="D63" s="15" t="s">
        <v>130</v>
      </c>
      <c r="E63" s="15" t="s">
        <v>10</v>
      </c>
      <c r="F63" s="3">
        <f>957633.08/1.21</f>
        <v>791432.29752066114</v>
      </c>
      <c r="G63" s="15" t="s">
        <v>28</v>
      </c>
      <c r="H63" s="12">
        <v>45231</v>
      </c>
    </row>
    <row r="64" spans="1:8" ht="26.4" x14ac:dyDescent="0.3">
      <c r="A64" s="8" t="s">
        <v>8</v>
      </c>
      <c r="B64" s="8" t="s">
        <v>30</v>
      </c>
      <c r="C64" s="15" t="s">
        <v>16</v>
      </c>
      <c r="D64" s="15" t="s">
        <v>130</v>
      </c>
      <c r="E64" s="15" t="s">
        <v>10</v>
      </c>
      <c r="F64" s="3">
        <f>423983.71/1.21</f>
        <v>350399.76033057855</v>
      </c>
      <c r="G64" s="15" t="s">
        <v>26</v>
      </c>
      <c r="H64" s="12">
        <v>45231</v>
      </c>
    </row>
    <row r="65" spans="1:8" s="1" customFormat="1" ht="26.4" x14ac:dyDescent="0.3">
      <c r="A65" s="8" t="s">
        <v>8</v>
      </c>
      <c r="B65" s="8" t="s">
        <v>76</v>
      </c>
      <c r="C65" s="15" t="s">
        <v>16</v>
      </c>
      <c r="D65" s="15" t="s">
        <v>130</v>
      </c>
      <c r="E65" s="15" t="s">
        <v>10</v>
      </c>
      <c r="F65" s="3">
        <f>275740.85/1.21</f>
        <v>227885</v>
      </c>
      <c r="G65" s="15" t="s">
        <v>15</v>
      </c>
      <c r="H65" s="12">
        <v>45231</v>
      </c>
    </row>
    <row r="66" spans="1:8" s="1" customFormat="1" ht="26.4" x14ac:dyDescent="0.3">
      <c r="A66" s="8" t="s">
        <v>8</v>
      </c>
      <c r="B66" s="8" t="s">
        <v>77</v>
      </c>
      <c r="C66" s="15" t="s">
        <v>16</v>
      </c>
      <c r="D66" s="15" t="s">
        <v>130</v>
      </c>
      <c r="E66" s="15" t="s">
        <v>10</v>
      </c>
      <c r="F66" s="3">
        <f>298661.17/1.21</f>
        <v>246827.41322314049</v>
      </c>
      <c r="G66" s="15" t="s">
        <v>15</v>
      </c>
      <c r="H66" s="12">
        <v>45231</v>
      </c>
    </row>
    <row r="67" spans="1:8" s="1" customFormat="1" ht="26.4" x14ac:dyDescent="0.3">
      <c r="A67" s="8" t="s">
        <v>8</v>
      </c>
      <c r="B67" s="8" t="s">
        <v>78</v>
      </c>
      <c r="C67" s="10" t="s">
        <v>16</v>
      </c>
      <c r="D67" s="15" t="s">
        <v>130</v>
      </c>
      <c r="E67" s="15" t="s">
        <v>10</v>
      </c>
      <c r="F67" s="3">
        <v>368888.52</v>
      </c>
      <c r="G67" s="15" t="s">
        <v>33</v>
      </c>
      <c r="H67" s="12">
        <v>45231</v>
      </c>
    </row>
    <row r="68" spans="1:8" s="1" customFormat="1" ht="26.4" x14ac:dyDescent="0.3">
      <c r="A68" s="8" t="s">
        <v>8</v>
      </c>
      <c r="B68" s="8" t="s">
        <v>79</v>
      </c>
      <c r="C68" s="10" t="s">
        <v>16</v>
      </c>
      <c r="D68" s="15" t="s">
        <v>130</v>
      </c>
      <c r="E68" s="15" t="s">
        <v>10</v>
      </c>
      <c r="F68" s="3">
        <f>533701.81/1.21</f>
        <v>441075.87603305792</v>
      </c>
      <c r="G68" s="15" t="s">
        <v>33</v>
      </c>
      <c r="H68" s="12">
        <v>45231</v>
      </c>
    </row>
    <row r="69" spans="1:8" s="1" customFormat="1" ht="26.4" x14ac:dyDescent="0.3">
      <c r="A69" s="8" t="s">
        <v>8</v>
      </c>
      <c r="B69" s="8" t="s">
        <v>37</v>
      </c>
      <c r="C69" s="10" t="s">
        <v>16</v>
      </c>
      <c r="D69" s="15" t="s">
        <v>130</v>
      </c>
      <c r="E69" s="15" t="s">
        <v>10</v>
      </c>
      <c r="F69" s="3">
        <v>439190.22</v>
      </c>
      <c r="G69" s="15" t="s">
        <v>19</v>
      </c>
      <c r="H69" s="16">
        <v>45231</v>
      </c>
    </row>
    <row r="70" spans="1:8" s="1" customFormat="1" ht="26.4" x14ac:dyDescent="0.3">
      <c r="A70" s="8" t="s">
        <v>8</v>
      </c>
      <c r="B70" s="8" t="s">
        <v>38</v>
      </c>
      <c r="C70" s="10" t="s">
        <v>16</v>
      </c>
      <c r="D70" s="15" t="s">
        <v>130</v>
      </c>
      <c r="E70" s="15" t="s">
        <v>10</v>
      </c>
      <c r="F70" s="3">
        <v>481283.8</v>
      </c>
      <c r="G70" s="15" t="s">
        <v>33</v>
      </c>
      <c r="H70" s="16">
        <v>45231</v>
      </c>
    </row>
    <row r="71" spans="1:8" s="1" customFormat="1" ht="39.6" x14ac:dyDescent="0.3">
      <c r="A71" s="8" t="s">
        <v>8</v>
      </c>
      <c r="B71" s="8" t="s">
        <v>91</v>
      </c>
      <c r="C71" s="10" t="s">
        <v>18</v>
      </c>
      <c r="D71" s="15" t="s">
        <v>128</v>
      </c>
      <c r="E71" s="15" t="s">
        <v>10</v>
      </c>
      <c r="F71" s="3">
        <f>45263.06/1.21</f>
        <v>37407.487603305781</v>
      </c>
      <c r="G71" s="15" t="s">
        <v>15</v>
      </c>
      <c r="H71" s="12">
        <v>45231</v>
      </c>
    </row>
    <row r="72" spans="1:8" s="1" customFormat="1" ht="26.4" x14ac:dyDescent="0.3">
      <c r="A72" s="8" t="s">
        <v>8</v>
      </c>
      <c r="B72" s="8" t="s">
        <v>105</v>
      </c>
      <c r="C72" s="15" t="s">
        <v>18</v>
      </c>
      <c r="D72" s="15" t="s">
        <v>145</v>
      </c>
      <c r="E72" s="15" t="s">
        <v>10</v>
      </c>
      <c r="F72" s="3">
        <v>80000</v>
      </c>
      <c r="G72" s="15" t="s">
        <v>33</v>
      </c>
      <c r="H72" s="12">
        <v>45231</v>
      </c>
    </row>
    <row r="73" spans="1:8" s="1" customFormat="1" ht="26.4" x14ac:dyDescent="0.3">
      <c r="A73" s="8" t="s">
        <v>8</v>
      </c>
      <c r="B73" s="8" t="s">
        <v>80</v>
      </c>
      <c r="C73" s="15" t="s">
        <v>16</v>
      </c>
      <c r="D73" s="15" t="s">
        <v>130</v>
      </c>
      <c r="E73" s="15" t="s">
        <v>10</v>
      </c>
      <c r="F73" s="3">
        <f>1267354.41/1.21</f>
        <v>1047400.3388429752</v>
      </c>
      <c r="G73" s="15" t="s">
        <v>26</v>
      </c>
      <c r="H73" s="12">
        <v>45261</v>
      </c>
    </row>
    <row r="74" spans="1:8" s="1" customFormat="1" ht="39.6" x14ac:dyDescent="0.3">
      <c r="A74" s="8" t="s">
        <v>8</v>
      </c>
      <c r="B74" s="8" t="s">
        <v>81</v>
      </c>
      <c r="C74" s="10" t="s">
        <v>16</v>
      </c>
      <c r="D74" s="15" t="s">
        <v>130</v>
      </c>
      <c r="E74" s="15" t="s">
        <v>10</v>
      </c>
      <c r="F74" s="3">
        <f>1282453.26/1.21</f>
        <v>1059878.7272727273</v>
      </c>
      <c r="G74" s="15" t="s">
        <v>17</v>
      </c>
      <c r="H74" s="12">
        <v>45261</v>
      </c>
    </row>
    <row r="75" spans="1:8" s="1" customFormat="1" ht="26.4" x14ac:dyDescent="0.3">
      <c r="A75" s="8" t="s">
        <v>8</v>
      </c>
      <c r="B75" s="8" t="s">
        <v>92</v>
      </c>
      <c r="C75" s="10" t="s">
        <v>18</v>
      </c>
      <c r="D75" s="15" t="s">
        <v>128</v>
      </c>
      <c r="E75" s="15" t="s">
        <v>10</v>
      </c>
      <c r="F75" s="3">
        <f>53962.27/1.21</f>
        <v>44596.917355371901</v>
      </c>
      <c r="G75" s="15" t="s">
        <v>34</v>
      </c>
      <c r="H75" s="12">
        <v>45261</v>
      </c>
    </row>
  </sheetData>
  <autoFilter ref="A2:H75"/>
  <sortState ref="A3:J85">
    <sortCondition ref="H2"/>
  </sortState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PAC 23 ADM LOCAL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ICM</cp:lastModifiedBy>
  <dcterms:created xsi:type="dcterms:W3CDTF">2021-05-28T18:15:40Z</dcterms:created>
  <dcterms:modified xsi:type="dcterms:W3CDTF">2023-04-04T09:15:23Z</dcterms:modified>
</cp:coreProperties>
</file>